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activeTab="1"/>
  </bookViews>
  <sheets>
    <sheet name="P&amp;L STATUS" sheetId="1" r:id="rId1"/>
    <sheet name="2020" sheetId="10" r:id="rId2"/>
    <sheet name="2019" sheetId="9" r:id="rId3"/>
    <sheet name="2018" sheetId="8" r:id="rId4"/>
    <sheet name="2017" sheetId="2" r:id="rId5"/>
    <sheet name="2016" sheetId="3" r:id="rId6"/>
    <sheet name="2015" sheetId="4" r:id="rId7"/>
    <sheet name="2014" sheetId="5" r:id="rId8"/>
    <sheet name="2013" sheetId="6" r:id="rId9"/>
    <sheet name="2012" sheetId="7" r:id="rId10"/>
  </sheets>
  <calcPr calcId="144525"/>
</workbook>
</file>

<file path=xl/sharedStrings.xml><?xml version="1.0" encoding="utf-8"?>
<sst xmlns="http://schemas.openxmlformats.org/spreadsheetml/2006/main" count="419" uniqueCount="286">
  <si>
    <t>EP-INVESTOR PERFORMANCE DATA</t>
  </si>
  <si>
    <t>MONTH</t>
  </si>
  <si>
    <t>ACCURACY</t>
  </si>
  <si>
    <t>PROFITS (%)</t>
  </si>
  <si>
    <t>ACCURACY CHART (In %)</t>
  </si>
  <si>
    <t>PROFITS CHART (In %)</t>
  </si>
  <si>
    <t>EP-INVESTOR PACKAGE PERFORMANCE SHEET -2020</t>
  </si>
  <si>
    <t>Entry Date</t>
  </si>
  <si>
    <t>Company Name</t>
  </si>
  <si>
    <t>Bought At</t>
  </si>
  <si>
    <t>Target</t>
  </si>
  <si>
    <t>Booked at / Target Achieved</t>
  </si>
  <si>
    <t>Booking Date</t>
  </si>
  <si>
    <t>% Profits</t>
  </si>
  <si>
    <t>NAM-INDIA</t>
  </si>
  <si>
    <t>GET &amp; D</t>
  </si>
  <si>
    <t>GRAPHITE</t>
  </si>
  <si>
    <t>TAKE</t>
  </si>
  <si>
    <t>TV18BROADCOST</t>
  </si>
  <si>
    <t>ARVINDFASN</t>
  </si>
  <si>
    <t>IGPL</t>
  </si>
  <si>
    <t>CDSL</t>
  </si>
  <si>
    <t>ERIS</t>
  </si>
  <si>
    <t>CYIENT</t>
  </si>
  <si>
    <t>Percentage Returns</t>
  </si>
  <si>
    <t>Accuracy</t>
  </si>
  <si>
    <t>© EquityPandit Financial Consultants (P) Limited.</t>
  </si>
  <si>
    <t>EP-INVESTOR PACKAGE PERFORMANCE SHEET -2019</t>
  </si>
  <si>
    <t>NATCOPHARM</t>
  </si>
  <si>
    <t>CARERATING</t>
  </si>
  <si>
    <t>INDOCO</t>
  </si>
  <si>
    <t>MAHINDCIE</t>
  </si>
  <si>
    <t>FORCEMOTOR</t>
  </si>
  <si>
    <t>ARVIND</t>
  </si>
  <si>
    <t>GE T AND D</t>
  </si>
  <si>
    <t>WABAG</t>
  </si>
  <si>
    <t>PURVANKUMAR</t>
  </si>
  <si>
    <t>SPARC</t>
  </si>
  <si>
    <t>ASHOKLEY</t>
  </si>
  <si>
    <t>ALBK</t>
  </si>
  <si>
    <t>BALMLAWRIE</t>
  </si>
  <si>
    <t>NBCC</t>
  </si>
  <si>
    <t>RPGLIFE</t>
  </si>
  <si>
    <t>MOTILALOFS</t>
  </si>
  <si>
    <t>LIBERTY SHOE</t>
  </si>
  <si>
    <t>IDEA</t>
  </si>
  <si>
    <t>HIMATSIEDE</t>
  </si>
  <si>
    <t>BALAJITELE </t>
  </si>
  <si>
    <t>BSE LTD</t>
  </si>
  <si>
    <t>VINYLINDIA</t>
  </si>
  <si>
    <t>SANGHIND</t>
  </si>
  <si>
    <t>BFUTILITY</t>
  </si>
  <si>
    <t>CENTURYTEX</t>
  </si>
  <si>
    <t>MAHLIFE</t>
  </si>
  <si>
    <t>R POWER</t>
  </si>
  <si>
    <t>DISH TV</t>
  </si>
  <si>
    <t>EP-INVESTOR PACKAGE PERFORMANCE SHEET -2018</t>
  </si>
  <si>
    <t>IIFL</t>
  </si>
  <si>
    <t>PC JEWELLERS</t>
  </si>
  <si>
    <t>MARKANS PHARMA</t>
  </si>
  <si>
    <t>MOTILAL OSWAL</t>
  </si>
  <si>
    <t>TV18BROADCAST</t>
  </si>
  <si>
    <t>ADVANZYMES</t>
  </si>
  <si>
    <t>17/09/2018</t>
  </si>
  <si>
    <t>SUZLON</t>
  </si>
  <si>
    <t>NILKAMAL</t>
  </si>
  <si>
    <t>TILAK NAGAR(TI)</t>
  </si>
  <si>
    <t>MCLEODRUSS</t>
  </si>
  <si>
    <t>AJMERA</t>
  </si>
  <si>
    <t>VIVIMEDLAB</t>
  </si>
  <si>
    <t>ASIANTILES</t>
  </si>
  <si>
    <t>GSKCONSUMER</t>
  </si>
  <si>
    <t>DCAL</t>
  </si>
  <si>
    <t>CEAT</t>
  </si>
  <si>
    <t>APOLLOHOSPITAL</t>
  </si>
  <si>
    <t>IDFC</t>
  </si>
  <si>
    <t>SELAN</t>
  </si>
  <si>
    <t>INOXLEISUR</t>
  </si>
  <si>
    <t>BEML</t>
  </si>
  <si>
    <t>KSL</t>
  </si>
  <si>
    <t>EICHER MOTOR</t>
  </si>
  <si>
    <t>TATACOFFEE</t>
  </si>
  <si>
    <t>LIBERTY SHOES</t>
  </si>
  <si>
    <t>PEL</t>
  </si>
  <si>
    <t>BEL</t>
  </si>
  <si>
    <t>MCX</t>
  </si>
  <si>
    <t>KARURVYSYA BANK</t>
  </si>
  <si>
    <t>PARAGMILK</t>
  </si>
  <si>
    <t>RELIGARE</t>
  </si>
  <si>
    <t>PFS</t>
  </si>
  <si>
    <t>SHRIRAM PC</t>
  </si>
  <si>
    <t>POLARIS</t>
  </si>
  <si>
    <t>ILANDFSTRANS</t>
  </si>
  <si>
    <t>EP-INVESTOR PACKAGE PERFORMANCE SHEET -2017</t>
  </si>
  <si>
    <t>SSWL</t>
  </si>
  <si>
    <t>ZICOM</t>
  </si>
  <si>
    <t>26/12/2017</t>
  </si>
  <si>
    <t>ENERGYDEV</t>
  </si>
  <si>
    <t>HDIL</t>
  </si>
  <si>
    <t>15/12/2017</t>
  </si>
  <si>
    <t>JETAIRWAYS</t>
  </si>
  <si>
    <t>20/12/2017</t>
  </si>
  <si>
    <t>SHAILPAINT</t>
  </si>
  <si>
    <t>27/11/2017</t>
  </si>
  <si>
    <t>HIGH GROUND</t>
  </si>
  <si>
    <t>28/11/2017</t>
  </si>
  <si>
    <t>24/11/2017</t>
  </si>
  <si>
    <t>DIAPOWER</t>
  </si>
  <si>
    <t>21/11/2017</t>
  </si>
  <si>
    <t>BBL</t>
  </si>
  <si>
    <t>20/11/2017</t>
  </si>
  <si>
    <t>16/11/2017</t>
  </si>
  <si>
    <t>HEIDELBERG</t>
  </si>
  <si>
    <t>17/11/2017</t>
  </si>
  <si>
    <t>13/11/2017</t>
  </si>
  <si>
    <t>SORILINFRA</t>
  </si>
  <si>
    <t>14/11/2017</t>
  </si>
  <si>
    <t>PIIND</t>
  </si>
  <si>
    <t>25-10-2017</t>
  </si>
  <si>
    <t>KOTAK BANK</t>
  </si>
  <si>
    <t>YES BANK</t>
  </si>
  <si>
    <t>25/10/2017</t>
  </si>
  <si>
    <t>GSFC</t>
  </si>
  <si>
    <t>RENUKA</t>
  </si>
  <si>
    <t>IDBI</t>
  </si>
  <si>
    <t>ONGC</t>
  </si>
  <si>
    <t>26/09/2017</t>
  </si>
  <si>
    <t>30/08/2017</t>
  </si>
  <si>
    <t>BFUTILITIES</t>
  </si>
  <si>
    <t>14/09/2017</t>
  </si>
  <si>
    <t>24/08/2017</t>
  </si>
  <si>
    <t>LUPIN</t>
  </si>
  <si>
    <t>21/09/2017</t>
  </si>
  <si>
    <t>14/08/2017</t>
  </si>
  <si>
    <t>SUNPHARMA</t>
  </si>
  <si>
    <t>28/08/2017</t>
  </si>
  <si>
    <t>RTNPOWER</t>
  </si>
  <si>
    <t>SUDARSCHEM</t>
  </si>
  <si>
    <t>PUNJLLYOD</t>
  </si>
  <si>
    <t>IFCI</t>
  </si>
  <si>
    <t>AKSHOPTFBR</t>
  </si>
  <si>
    <t>EQUITAS</t>
  </si>
  <si>
    <t>BFINVEST</t>
  </si>
  <si>
    <t>MUNJAL AUTO</t>
  </si>
  <si>
    <t>DYNAMATECH</t>
  </si>
  <si>
    <t>AXIS BANK</t>
  </si>
  <si>
    <t>RIL</t>
  </si>
  <si>
    <t>ALEMBIC</t>
  </si>
  <si>
    <t>ICICI BANK</t>
  </si>
  <si>
    <t>PHILIP CARBON</t>
  </si>
  <si>
    <t>ANANTRAJ</t>
  </si>
  <si>
    <t>49-52</t>
  </si>
  <si>
    <t>MAHINDRA &amp; MAHINDRA FINANCE</t>
  </si>
  <si>
    <t>MAHINDRA &amp; MAHINDRA</t>
  </si>
  <si>
    <t>MOSER BAER</t>
  </si>
  <si>
    <t>EMAMI</t>
  </si>
  <si>
    <t>ADLABS</t>
  </si>
  <si>
    <t>EP-INVESTOR PACKAGE PERFORMANCE SHEET -2016</t>
  </si>
  <si>
    <t>SHIVAMAUTO</t>
  </si>
  <si>
    <t>TWL</t>
  </si>
  <si>
    <t>IDEA CELLULAR</t>
  </si>
  <si>
    <t>GEOMETRIC</t>
  </si>
  <si>
    <t>TATAELXSI</t>
  </si>
  <si>
    <t>RSSOFTWARE</t>
  </si>
  <si>
    <t>TATAINVEST</t>
  </si>
  <si>
    <t>ABB</t>
  </si>
  <si>
    <t>TFCILTD</t>
  </si>
  <si>
    <t>HTMEDIA</t>
  </si>
  <si>
    <t>PRISM CEMENT</t>
  </si>
  <si>
    <t>HFCL</t>
  </si>
  <si>
    <t>PRAJIND</t>
  </si>
  <si>
    <t>BALAMINES</t>
  </si>
  <si>
    <t>BANK INDIA</t>
  </si>
  <si>
    <t>SYMPHONY</t>
  </si>
  <si>
    <t>INDOTECH</t>
  </si>
  <si>
    <t>RCOM</t>
  </si>
  <si>
    <t>MEGHMANI ORGANICS</t>
  </si>
  <si>
    <t>WALCHANDNAGAR</t>
  </si>
  <si>
    <t>SIEMENS</t>
  </si>
  <si>
    <t>PRESTIGE ESTATE</t>
  </si>
  <si>
    <t>INDIANBANK</t>
  </si>
  <si>
    <t>HCC</t>
  </si>
  <si>
    <t>HINDALCO</t>
  </si>
  <si>
    <t>EP-INVESTOR PACKAGE PERFORMANCE SHEET -2015</t>
  </si>
  <si>
    <t>ABAN</t>
  </si>
  <si>
    <t>HCIL</t>
  </si>
  <si>
    <t>ELAND</t>
  </si>
  <si>
    <t>NELCAST</t>
  </si>
  <si>
    <t>BHARATFORGE</t>
  </si>
  <si>
    <t>UFLEX</t>
  </si>
  <si>
    <t>HBLPOWER</t>
  </si>
  <si>
    <t>STAR</t>
  </si>
  <si>
    <t>ELDERPHARMA</t>
  </si>
  <si>
    <t>BILCARE</t>
  </si>
  <si>
    <t>TORRENT POWER</t>
  </si>
  <si>
    <t>NIIT</t>
  </si>
  <si>
    <t>TV18 BROADCAST</t>
  </si>
  <si>
    <t>ADANIENT</t>
  </si>
  <si>
    <t>GUJARAT FLUOROCHEMICALS LTD</t>
  </si>
  <si>
    <t>TATA STEEL</t>
  </si>
  <si>
    <t>DISHMAN PHARMA</t>
  </si>
  <si>
    <t>PIDILITE INDUSTRIES</t>
  </si>
  <si>
    <t>APOLLO HOSPITALS ENTERPRISES</t>
  </si>
  <si>
    <t>LIC HOUSING FINANCE</t>
  </si>
  <si>
    <t>FERTILISERS AND CHEMICALS TRANAVCORE</t>
  </si>
  <si>
    <t>TEXMACO RAIL AND ENGINEERING</t>
  </si>
  <si>
    <t>Granules India</t>
  </si>
  <si>
    <t>EP-INVESTOR PACKAGE PERFORMANCE SHEET -2014</t>
  </si>
  <si>
    <t>DHFL</t>
  </si>
  <si>
    <t>INDIAN HOTEL</t>
  </si>
  <si>
    <t>SHANTHI GEARS</t>
  </si>
  <si>
    <t>CONTAINER CORPORATION</t>
  </si>
  <si>
    <t>BIRLA CORPORATION</t>
  </si>
  <si>
    <t>JET AIRWAYS</t>
  </si>
  <si>
    <t>BALKRISHNA INDUSTRIES</t>
  </si>
  <si>
    <t>VIDEOCON INDUSTRIES</t>
  </si>
  <si>
    <t>RS SOFTWARE</t>
  </si>
  <si>
    <t>MARICO</t>
  </si>
  <si>
    <t>LG BALAKRISHNAN AND BROTHERS</t>
  </si>
  <si>
    <t>ZENSAR TECHNOLOGIES</t>
  </si>
  <si>
    <t>BBTC</t>
  </si>
  <si>
    <t>MPHASIS</t>
  </si>
  <si>
    <t>MOIL</t>
  </si>
  <si>
    <t>GUJARAT GAS</t>
  </si>
  <si>
    <t>HIMATSINGKA SIEDE</t>
  </si>
  <si>
    <t>HIKAL</t>
  </si>
  <si>
    <t>IGARASHI MOTORS</t>
  </si>
  <si>
    <t>MAHINDRA CIE</t>
  </si>
  <si>
    <t>TV TODAY</t>
  </si>
  <si>
    <t>PATEL AIRTEMP</t>
  </si>
  <si>
    <t>TATA METALIKS</t>
  </si>
  <si>
    <t>INDIABULLS HOUSING FINANCE</t>
  </si>
  <si>
    <t>SELAN EXPLORATION</t>
  </si>
  <si>
    <t>WOCKHARDT PHARMA</t>
  </si>
  <si>
    <t>MMTC</t>
  </si>
  <si>
    <t>ANDHRA BANK</t>
  </si>
  <si>
    <t>CUMMINS INDIA</t>
  </si>
  <si>
    <t>BANK OF BARODA</t>
  </si>
  <si>
    <t>CANARA BANK</t>
  </si>
  <si>
    <t>RELIANCE INDUSTRIES</t>
  </si>
  <si>
    <t>M&amp;M</t>
  </si>
  <si>
    <t>EP-INVESTOR PACKAGE PERFORMANCE SHEET -2013</t>
  </si>
  <si>
    <t>BAJAJ-AUTO</t>
  </si>
  <si>
    <t>JSWSTEEL</t>
  </si>
  <si>
    <t>HDFC</t>
  </si>
  <si>
    <t>ASIAN PAINTS</t>
  </si>
  <si>
    <t>COLGATE PALMOLIVE</t>
  </si>
  <si>
    <t>ABIRLANUVO</t>
  </si>
  <si>
    <t>L&amp;T</t>
  </si>
  <si>
    <t>WIPRO</t>
  </si>
  <si>
    <t>BIOCON</t>
  </si>
  <si>
    <t>BHARTIARTL</t>
  </si>
  <si>
    <t>Tata Steel</t>
  </si>
  <si>
    <t>Tata Motor</t>
  </si>
  <si>
    <t>Chambal Fertilizers</t>
  </si>
  <si>
    <t>CAIRN</t>
  </si>
  <si>
    <t>Tata Global Beverages</t>
  </si>
  <si>
    <t>Dena Bank</t>
  </si>
  <si>
    <t>DLF</t>
  </si>
  <si>
    <t>Bharti Airtel</t>
  </si>
  <si>
    <t>Tata Power</t>
  </si>
  <si>
    <t>NMDC</t>
  </si>
  <si>
    <t>NTPC</t>
  </si>
  <si>
    <t>SREI Infra</t>
  </si>
  <si>
    <t>Hexaware</t>
  </si>
  <si>
    <t>Suzlon</t>
  </si>
  <si>
    <t>Dish Tv</t>
  </si>
  <si>
    <t>Reliance Industries</t>
  </si>
  <si>
    <t>Cairn</t>
  </si>
  <si>
    <t>EP-INVESTOR PACKAGE PERFORMANCE SHEET -2012</t>
  </si>
  <si>
    <t>GITANJALI GEMS</t>
  </si>
  <si>
    <t>AUROBINDO PHARMA</t>
  </si>
  <si>
    <t>TATA POWER</t>
  </si>
  <si>
    <t>DISHTV</t>
  </si>
  <si>
    <t>DENABANK</t>
  </si>
  <si>
    <t>INDIA CEMENTS</t>
  </si>
  <si>
    <t>MANGALAM CEMENTS</t>
  </si>
  <si>
    <t>ACC</t>
  </si>
  <si>
    <t>UNITED SPIRITS</t>
  </si>
  <si>
    <t>EXIDE INDUSTRIES</t>
  </si>
  <si>
    <t>AGC NETWORKS</t>
  </si>
  <si>
    <t>KINGFISHER AIRLINES</t>
  </si>
  <si>
    <t>SINTEX INDUSTRIES</t>
  </si>
  <si>
    <t>kalindee Rail Nirman</t>
  </si>
  <si>
    <t>BHEL</t>
  </si>
  <si>
    <t>TATA MOTORS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</si>
</sst>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 * #,##0.00_ ;_ * \-#,##0.00_ ;_ * &quot;-&quot;??_ ;_ @_ "/>
    <numFmt numFmtId="178" formatCode="dd/mmm/yy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9" formatCode="[$-409]mmm/yy;@"/>
  </numFmts>
  <fonts count="33">
    <font>
      <sz val="11"/>
      <color theme="1"/>
      <name val="Calibri"/>
      <charset val="134"/>
      <scheme val="minor"/>
    </font>
    <font>
      <b/>
      <sz val="14"/>
      <color theme="0"/>
      <name val="Arial"/>
      <charset val="134"/>
    </font>
    <font>
      <sz val="14"/>
      <color theme="0"/>
      <name val="Calibri"/>
      <charset val="134"/>
      <scheme val="minor"/>
    </font>
    <font>
      <b/>
      <sz val="11"/>
      <color theme="1"/>
      <name val="Arial"/>
      <charset val="134"/>
    </font>
    <font>
      <b/>
      <sz val="11"/>
      <color theme="0"/>
      <name val="Arial"/>
      <charset val="134"/>
    </font>
    <font>
      <b/>
      <sz val="11"/>
      <color rgb="FF00B050"/>
      <name val="Calibri"/>
      <charset val="134"/>
      <scheme val="minor"/>
    </font>
    <font>
      <b/>
      <sz val="11"/>
      <color rgb="FFC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color rgb="FF00B050"/>
      <name val="Calibri"/>
      <charset val="134"/>
      <scheme val="minor"/>
    </font>
    <font>
      <b/>
      <sz val="16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8"/>
      <color theme="0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8" fillId="1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11" borderId="26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0" fillId="33" borderId="31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29" borderId="29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24" borderId="28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1" fillId="24" borderId="29" applyNumberFormat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10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/>
    </xf>
    <xf numFmtId="0" fontId="5" fillId="0" borderId="8" xfId="0" applyFont="1" applyBorder="1"/>
    <xf numFmtId="178" fontId="5" fillId="0" borderId="8" xfId="0" applyNumberFormat="1" applyFont="1" applyBorder="1"/>
    <xf numFmtId="2" fontId="5" fillId="0" borderId="9" xfId="0" applyNumberFormat="1" applyFont="1" applyBorder="1"/>
    <xf numFmtId="178" fontId="6" fillId="0" borderId="7" xfId="0" applyNumberFormat="1" applyFont="1" applyBorder="1" applyAlignment="1">
      <alignment horizontal="center"/>
    </xf>
    <xf numFmtId="0" fontId="6" fillId="0" borderId="8" xfId="0" applyFont="1" applyBorder="1"/>
    <xf numFmtId="178" fontId="6" fillId="0" borderId="8" xfId="0" applyNumberFormat="1" applyFont="1" applyBorder="1"/>
    <xf numFmtId="2" fontId="6" fillId="0" borderId="9" xfId="0" applyNumberFormat="1" applyFont="1" applyBorder="1"/>
    <xf numFmtId="178" fontId="5" fillId="0" borderId="10" xfId="0" applyNumberFormat="1" applyFont="1" applyBorder="1" applyAlignment="1">
      <alignment horizontal="center"/>
    </xf>
    <xf numFmtId="0" fontId="5" fillId="0" borderId="11" xfId="0" applyFont="1" applyBorder="1"/>
    <xf numFmtId="178" fontId="5" fillId="0" borderId="11" xfId="0" applyNumberFormat="1" applyFont="1" applyBorder="1"/>
    <xf numFmtId="2" fontId="5" fillId="0" borderId="12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7" fillId="2" borderId="13" xfId="0" applyFont="1" applyFill="1" applyBorder="1" applyAlignment="1">
      <alignment horizontal="center"/>
    </xf>
    <xf numFmtId="9" fontId="8" fillId="3" borderId="14" xfId="0" applyNumberFormat="1" applyFont="1" applyFill="1" applyBorder="1" applyAlignment="1">
      <alignment horizontal="center"/>
    </xf>
    <xf numFmtId="9" fontId="8" fillId="3" borderId="14" xfId="6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178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/>
    <xf numFmtId="0" fontId="5" fillId="0" borderId="16" xfId="0" applyFont="1" applyFill="1" applyBorder="1" applyAlignment="1">
      <alignment wrapText="1"/>
    </xf>
    <xf numFmtId="178" fontId="5" fillId="0" borderId="16" xfId="0" applyNumberFormat="1" applyFont="1" applyFill="1" applyBorder="1"/>
    <xf numFmtId="2" fontId="5" fillId="0" borderId="17" xfId="0" applyNumberFormat="1" applyFont="1" applyBorder="1"/>
    <xf numFmtId="178" fontId="6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/>
    <xf numFmtId="0" fontId="6" fillId="0" borderId="16" xfId="0" applyFont="1" applyFill="1" applyBorder="1" applyAlignment="1">
      <alignment wrapText="1"/>
    </xf>
    <xf numFmtId="178" fontId="6" fillId="0" borderId="16" xfId="0" applyNumberFormat="1" applyFont="1" applyFill="1" applyBorder="1"/>
    <xf numFmtId="0" fontId="0" fillId="0" borderId="0" xfId="0" applyFont="1"/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right"/>
    </xf>
    <xf numFmtId="178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/>
    <xf numFmtId="178" fontId="5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/>
    <xf numFmtId="178" fontId="6" fillId="4" borderId="15" xfId="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right" vertical="center"/>
    </xf>
    <xf numFmtId="0" fontId="6" fillId="4" borderId="16" xfId="0" applyFont="1" applyFill="1" applyBorder="1" applyAlignment="1">
      <alignment horizontal="right" vertical="center" wrapText="1"/>
    </xf>
    <xf numFmtId="178" fontId="6" fillId="4" borderId="19" xfId="0" applyNumberFormat="1" applyFont="1" applyFill="1" applyBorder="1" applyAlignment="1">
      <alignment horizontal="right" vertical="center"/>
    </xf>
    <xf numFmtId="2" fontId="6" fillId="4" borderId="17" xfId="0" applyNumberFormat="1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horizontal="right"/>
    </xf>
    <xf numFmtId="178" fontId="5" fillId="0" borderId="16" xfId="0" applyNumberFormat="1" applyFont="1" applyFill="1" applyBorder="1" applyAlignment="1">
      <alignment horizontal="right"/>
    </xf>
    <xf numFmtId="2" fontId="5" fillId="0" borderId="17" xfId="0" applyNumberFormat="1" applyFont="1" applyFill="1" applyBorder="1"/>
    <xf numFmtId="58" fontId="5" fillId="0" borderId="16" xfId="0" applyNumberFormat="1" applyFont="1" applyFill="1" applyBorder="1"/>
    <xf numFmtId="178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1" xfId="0" applyFont="1" applyFill="1" applyBorder="1" applyAlignment="1">
      <alignment wrapText="1"/>
    </xf>
    <xf numFmtId="178" fontId="5" fillId="0" borderId="11" xfId="0" applyNumberFormat="1" applyFont="1" applyFill="1" applyBorder="1"/>
    <xf numFmtId="0" fontId="0" fillId="0" borderId="0" xfId="0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/>
    <xf numFmtId="0" fontId="5" fillId="0" borderId="8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178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/>
    <xf numFmtId="0" fontId="9" fillId="0" borderId="8" xfId="0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0" fontId="5" fillId="0" borderId="16" xfId="0" applyFont="1" applyFill="1" applyBorder="1" applyAlignment="1"/>
    <xf numFmtId="0" fontId="5" fillId="0" borderId="16" xfId="0" applyFont="1" applyFill="1" applyBorder="1" applyAlignment="1">
      <alignment horizontal="center"/>
    </xf>
    <xf numFmtId="178" fontId="5" fillId="0" borderId="19" xfId="0" applyNumberFormat="1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8" fontId="5" fillId="0" borderId="7" xfId="0" applyNumberFormat="1" applyFont="1" applyFill="1" applyBorder="1" applyAlignment="1">
      <alignment horizontal="center"/>
    </xf>
    <xf numFmtId="178" fontId="5" fillId="0" borderId="23" xfId="0" applyNumberFormat="1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78" fontId="9" fillId="0" borderId="7" xfId="0" applyNumberFormat="1" applyFont="1" applyFill="1" applyBorder="1" applyAlignment="1">
      <alignment horizontal="center"/>
    </xf>
    <xf numFmtId="178" fontId="9" fillId="0" borderId="23" xfId="0" applyNumberFormat="1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9" fontId="8" fillId="3" borderId="14" xfId="6" applyNumberFormat="1" applyFont="1" applyFill="1" applyBorder="1" applyAlignment="1">
      <alignment horizontal="center"/>
    </xf>
    <xf numFmtId="0" fontId="10" fillId="0" borderId="0" xfId="0" applyFont="1" applyAlignment="1"/>
    <xf numFmtId="0" fontId="9" fillId="0" borderId="8" xfId="0" applyFont="1" applyFill="1" applyBorder="1" applyAlignment="1">
      <alignment horizontal="center" wrapText="1"/>
    </xf>
    <xf numFmtId="2" fontId="9" fillId="0" borderId="8" xfId="0" applyNumberFormat="1" applyFont="1" applyFill="1" applyBorder="1" applyAlignment="1">
      <alignment horizontal="center"/>
    </xf>
    <xf numFmtId="10" fontId="8" fillId="3" borderId="14" xfId="0" applyNumberFormat="1" applyFont="1" applyFill="1" applyBorder="1" applyAlignment="1" applyProtection="1">
      <alignment horizontal="center"/>
    </xf>
    <xf numFmtId="0" fontId="11" fillId="2" borderId="0" xfId="0" applyFont="1" applyFill="1" applyAlignment="1">
      <alignment horizontal="center"/>
    </xf>
    <xf numFmtId="0" fontId="7" fillId="2" borderId="8" xfId="0" applyFont="1" applyFill="1" applyBorder="1"/>
    <xf numFmtId="1" fontId="7" fillId="2" borderId="8" xfId="0" applyNumberFormat="1" applyFont="1" applyFill="1" applyBorder="1"/>
    <xf numFmtId="0" fontId="8" fillId="0" borderId="8" xfId="0" applyFont="1" applyBorder="1"/>
    <xf numFmtId="9" fontId="8" fillId="0" borderId="8" xfId="6" applyFont="1" applyBorder="1"/>
    <xf numFmtId="9" fontId="8" fillId="0" borderId="8" xfId="6" applyFont="1" applyFill="1" applyBorder="1"/>
    <xf numFmtId="9" fontId="8" fillId="0" borderId="8" xfId="6" applyNumberFormat="1" applyFont="1" applyFill="1" applyBorder="1"/>
    <xf numFmtId="9" fontId="8" fillId="0" borderId="8" xfId="6" applyNumberFormat="1" applyFont="1" applyBorder="1"/>
    <xf numFmtId="9" fontId="8" fillId="0" borderId="8" xfId="0" applyNumberFormat="1" applyFont="1" applyBorder="1"/>
    <xf numFmtId="9" fontId="8" fillId="0" borderId="8" xfId="0" applyNumberFormat="1" applyFont="1" applyFill="1" applyBorder="1"/>
    <xf numFmtId="0" fontId="12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/>
    <xf numFmtId="179" fontId="8" fillId="0" borderId="0" xfId="0" applyNumberFormat="1" applyFont="1"/>
    <xf numFmtId="9" fontId="8" fillId="0" borderId="0" xfId="6" applyFont="1"/>
    <xf numFmtId="0" fontId="8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en-US"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0513405962554635"/>
          <c:y val="0.309909909909911"/>
          <c:w val="0.863722356318092"/>
          <c:h val="0.501261261261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 STATUS'!$B$4:$G$4</c:f>
              <c:numCache>
                <c:formatCode>0</c:formatCode>
                <c:ptCount val="6"/>
                <c:pt idx="0" c:formatCode="0">
                  <c:v>2012</c:v>
                </c:pt>
                <c:pt idx="1" c:formatCode="0">
                  <c:v>2013</c:v>
                </c:pt>
                <c:pt idx="2" c:formatCode="0">
                  <c:v>2014</c:v>
                </c:pt>
                <c:pt idx="3" c:formatCode="0">
                  <c:v>2015</c:v>
                </c:pt>
                <c:pt idx="4" c:formatCode="0">
                  <c:v>2016</c:v>
                </c:pt>
                <c:pt idx="5" c:formatCode="0">
                  <c:v>2017</c:v>
                </c:pt>
              </c:numCache>
            </c:numRef>
          </c:cat>
          <c:val>
            <c:numRef>
              <c:f>'P&amp;L STATUS'!$B$6:$G$6</c:f>
              <c:numCache>
                <c:formatCode>0%</c:formatCode>
                <c:ptCount val="6"/>
                <c:pt idx="0">
                  <c:v>4.07</c:v>
                </c:pt>
                <c:pt idx="1">
                  <c:v>2.6</c:v>
                </c:pt>
                <c:pt idx="2">
                  <c:v>3.7</c:v>
                </c:pt>
                <c:pt idx="3">
                  <c:v>2.22</c:v>
                </c:pt>
                <c:pt idx="4">
                  <c:v>2.12</c:v>
                </c:pt>
                <c:pt idx="5">
                  <c:v>3.02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7028480"/>
        <c:axId val="67030016"/>
      </c:barChart>
      <c:catAx>
        <c:axId val="670284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67030016"/>
        <c:crosses val="autoZero"/>
        <c:auto val="1"/>
        <c:lblAlgn val="ctr"/>
        <c:lblOffset val="100"/>
        <c:noMultiLvlLbl val="1"/>
      </c:catAx>
      <c:valAx>
        <c:axId val="6703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670284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en-US"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0785624976954509"/>
          <c:y val="0.231327902194044"/>
          <c:w val="0.801787458560019"/>
          <c:h val="0.612529797411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'P&amp;L STATUS'!$B$4:$H$4</c:f>
              <c:numCache>
                <c:formatCode>0</c:formatCode>
                <c:ptCount val="7"/>
                <c:pt idx="0" c:formatCode="0">
                  <c:v>2012</c:v>
                </c:pt>
                <c:pt idx="1" c:formatCode="0">
                  <c:v>2013</c:v>
                </c:pt>
                <c:pt idx="2" c:formatCode="0">
                  <c:v>2014</c:v>
                </c:pt>
                <c:pt idx="3" c:formatCode="0">
                  <c:v>2015</c:v>
                </c:pt>
                <c:pt idx="4" c:formatCode="0">
                  <c:v>2016</c:v>
                </c:pt>
                <c:pt idx="5" c:formatCode="0">
                  <c:v>2017</c:v>
                </c:pt>
                <c:pt idx="6" c:formatCode="0">
                  <c:v>2018</c:v>
                </c:pt>
              </c:numCache>
            </c:numRef>
          </c:cat>
          <c:val>
            <c:numRef>
              <c:f>'P&amp;L STATUS'!$B$5:$H$5</c:f>
              <c:numCache>
                <c:formatCode>0%</c:formatCode>
                <c:ptCount val="7"/>
                <c:pt idx="0">
                  <c:v>0.95</c:v>
                </c:pt>
                <c:pt idx="1">
                  <c:v>0.86</c:v>
                </c:pt>
                <c:pt idx="2">
                  <c:v>0.97</c:v>
                </c:pt>
                <c:pt idx="3">
                  <c:v>0.9</c:v>
                </c:pt>
                <c:pt idx="4">
                  <c:v>0.86</c:v>
                </c:pt>
                <c:pt idx="5">
                  <c:v>0.88</c:v>
                </c:pt>
                <c:pt idx="6">
                  <c:v>0.82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9217280"/>
        <c:axId val="69231360"/>
      </c:barChart>
      <c:catAx>
        <c:axId val="692172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69231360"/>
        <c:crosses val="autoZero"/>
        <c:auto val="1"/>
        <c:lblAlgn val="ctr"/>
        <c:lblOffset val="100"/>
        <c:noMultiLvlLbl val="0"/>
      </c:catAx>
      <c:valAx>
        <c:axId val="6923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6921728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542925</xdr:colOff>
      <xdr:row>21</xdr:row>
      <xdr:rowOff>171450</xdr:rowOff>
    </xdr:from>
    <xdr:to>
      <xdr:col>15</xdr:col>
      <xdr:colOff>485774</xdr:colOff>
      <xdr:row>31</xdr:row>
      <xdr:rowOff>9525</xdr:rowOff>
    </xdr:to>
    <xdr:graphicFrame>
      <xdr:nvGraphicFramePr>
        <xdr:cNvPr id="3" name="Chart 2"/>
        <xdr:cNvGraphicFramePr/>
      </xdr:nvGraphicFramePr>
      <xdr:xfrm>
        <a:off x="1390650" y="4457700"/>
        <a:ext cx="8514715" cy="1847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619124</xdr:colOff>
      <xdr:row>8</xdr:row>
      <xdr:rowOff>76201</xdr:rowOff>
    </xdr:from>
    <xdr:to>
      <xdr:col>15</xdr:col>
      <xdr:colOff>400050</xdr:colOff>
      <xdr:row>18</xdr:row>
      <xdr:rowOff>95251</xdr:rowOff>
    </xdr:to>
    <xdr:graphicFrame>
      <xdr:nvGraphicFramePr>
        <xdr:cNvPr id="5" name="Chart 4"/>
        <xdr:cNvGraphicFramePr/>
      </xdr:nvGraphicFramePr>
      <xdr:xfrm>
        <a:off x="1466215" y="1781175"/>
        <a:ext cx="8354060" cy="19240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R33"/>
  <sheetViews>
    <sheetView workbookViewId="0">
      <selection activeCell="J5" sqref="J5"/>
    </sheetView>
  </sheetViews>
  <sheetFormatPr defaultColWidth="9" defaultRowHeight="15"/>
  <cols>
    <col min="1" max="1" width="12.7142857142857" customWidth="1"/>
    <col min="2" max="2" width="10.4285714285714" customWidth="1"/>
    <col min="3" max="3" width="10.1428571428571" customWidth="1"/>
  </cols>
  <sheetData>
    <row r="2" ht="21" spans="5:13">
      <c r="E2" s="93" t="s">
        <v>0</v>
      </c>
      <c r="F2" s="93"/>
      <c r="G2" s="93"/>
      <c r="H2" s="93"/>
      <c r="I2" s="93"/>
      <c r="J2" s="93"/>
      <c r="K2" s="93"/>
      <c r="L2" s="93"/>
      <c r="M2" s="93"/>
    </row>
    <row r="4" spans="1:11">
      <c r="A4" s="94" t="s">
        <v>1</v>
      </c>
      <c r="B4" s="95">
        <v>2012</v>
      </c>
      <c r="C4" s="95">
        <v>2013</v>
      </c>
      <c r="D4" s="95">
        <v>2014</v>
      </c>
      <c r="E4" s="95">
        <v>2015</v>
      </c>
      <c r="F4" s="95">
        <v>2016</v>
      </c>
      <c r="G4" s="95">
        <v>2017</v>
      </c>
      <c r="H4" s="95">
        <v>2018</v>
      </c>
      <c r="I4" s="106"/>
      <c r="J4" s="106"/>
      <c r="K4" s="106"/>
    </row>
    <row r="5" spans="1:11">
      <c r="A5" s="96" t="s">
        <v>2</v>
      </c>
      <c r="B5" s="97">
        <v>0.95</v>
      </c>
      <c r="C5" s="97">
        <v>0.86</v>
      </c>
      <c r="D5" s="97">
        <v>0.97</v>
      </c>
      <c r="E5" s="98">
        <v>0.9</v>
      </c>
      <c r="F5" s="99">
        <v>0.86</v>
      </c>
      <c r="G5" s="99">
        <v>0.88</v>
      </c>
      <c r="H5" s="100">
        <v>0.82</v>
      </c>
      <c r="I5" s="107"/>
      <c r="J5" s="107"/>
      <c r="K5" s="107"/>
    </row>
    <row r="6" spans="1:11">
      <c r="A6" s="96" t="s">
        <v>3</v>
      </c>
      <c r="B6" s="101">
        <v>4.07</v>
      </c>
      <c r="C6" s="101">
        <v>2.6</v>
      </c>
      <c r="D6" s="101">
        <v>3.7</v>
      </c>
      <c r="E6" s="102">
        <v>2.22</v>
      </c>
      <c r="F6" s="102">
        <v>2.12</v>
      </c>
      <c r="G6" s="102">
        <v>3.02</v>
      </c>
      <c r="H6" s="101">
        <v>1.24</v>
      </c>
      <c r="I6" s="108"/>
      <c r="J6" s="108"/>
      <c r="K6" s="108"/>
    </row>
    <row r="8" ht="23.25" spans="1:18">
      <c r="A8" s="103"/>
      <c r="B8" s="103"/>
      <c r="C8" s="103"/>
      <c r="D8" s="104" t="s">
        <v>4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3"/>
      <c r="P8" s="103"/>
      <c r="Q8" s="103"/>
      <c r="R8" s="103"/>
    </row>
    <row r="9" spans="1:18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  <row r="10" spans="1:18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8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</row>
    <row r="16" spans="1:18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</row>
    <row r="18" spans="1:18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8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</row>
    <row r="21" ht="23.25" spans="1:18">
      <c r="A21" s="103"/>
      <c r="B21" s="103"/>
      <c r="C21" s="103"/>
      <c r="D21" s="104" t="s">
        <v>5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3"/>
      <c r="Q21" s="103"/>
      <c r="R21" s="103"/>
    </row>
    <row r="22" spans="1:18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</row>
    <row r="23" spans="1:18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</row>
    <row r="24" spans="1:18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</row>
    <row r="25" spans="1:18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</row>
    <row r="26" ht="23.25" spans="1:18">
      <c r="A26" s="103"/>
      <c r="B26" s="103"/>
      <c r="C26" s="103"/>
      <c r="D26" s="105"/>
      <c r="E26" s="105"/>
      <c r="F26" s="105"/>
      <c r="G26" s="105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1:18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</row>
    <row r="28" spans="1:18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</row>
    <row r="29" spans="1:18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</row>
    <row r="30" spans="1:18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</row>
    <row r="31" spans="1:18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</row>
    <row r="32" spans="1:18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</row>
    <row r="33" spans="1:18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</row>
  </sheetData>
  <mergeCells count="3">
    <mergeCell ref="E2:M2"/>
    <mergeCell ref="D8:N8"/>
    <mergeCell ref="D21:O21"/>
  </mergeCells>
  <pageMargins left="0.699305555555556" right="0.699305555555556" top="0.75" bottom="0.75" header="0.3" footer="0.3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G7" sqref="G7"/>
    </sheetView>
  </sheetViews>
  <sheetFormatPr defaultColWidth="9" defaultRowHeight="15" outlineLevelCol="6"/>
  <cols>
    <col min="1" max="1" width="11.2857142857143" customWidth="1"/>
    <col min="2" max="2" width="39.8571428571429" customWidth="1"/>
    <col min="3" max="3" width="11.5714285714286" customWidth="1"/>
    <col min="4" max="4" width="10.7142857142857" customWidth="1"/>
    <col min="5" max="5" width="18.5714285714286" customWidth="1"/>
    <col min="6" max="6" width="16.8571428571429" customWidth="1"/>
    <col min="7" max="7" width="12" customWidth="1"/>
  </cols>
  <sheetData>
    <row r="1" ht="18.75" spans="1:7">
      <c r="A1" s="1" t="s">
        <v>269</v>
      </c>
      <c r="B1" s="2"/>
      <c r="C1" s="2"/>
      <c r="D1" s="2"/>
      <c r="E1" s="2"/>
      <c r="F1" s="2"/>
      <c r="G1" s="3"/>
    </row>
    <row r="2" spans="1:7">
      <c r="A2" s="4"/>
      <c r="B2" s="5"/>
      <c r="C2" s="5"/>
      <c r="D2" s="5"/>
      <c r="E2" s="5"/>
      <c r="F2" s="5"/>
      <c r="G2" s="5"/>
    </row>
    <row r="3" ht="15.75" spans="1:7">
      <c r="A3" s="4"/>
      <c r="B3" s="5"/>
      <c r="C3" s="5"/>
      <c r="D3" s="5"/>
      <c r="E3" s="5"/>
      <c r="F3" s="5"/>
      <c r="G3" s="5"/>
    </row>
    <row r="4" ht="30" spans="1:7">
      <c r="A4" s="6" t="s">
        <v>7</v>
      </c>
      <c r="B4" s="7" t="s">
        <v>8</v>
      </c>
      <c r="C4" s="7" t="s">
        <v>9</v>
      </c>
      <c r="D4" s="7" t="s">
        <v>10</v>
      </c>
      <c r="E4" s="8" t="s">
        <v>11</v>
      </c>
      <c r="F4" s="7" t="s">
        <v>12</v>
      </c>
      <c r="G4" s="9" t="s">
        <v>13</v>
      </c>
    </row>
    <row r="5" spans="1:7">
      <c r="A5" s="10">
        <v>41273</v>
      </c>
      <c r="B5" s="11" t="s">
        <v>270</v>
      </c>
      <c r="C5" s="11">
        <v>510</v>
      </c>
      <c r="D5" s="11">
        <v>607</v>
      </c>
      <c r="E5" s="11">
        <v>607</v>
      </c>
      <c r="F5" s="12">
        <v>41276</v>
      </c>
      <c r="G5" s="13">
        <f t="shared" ref="G5:G23" si="0">((E5-C5)/C5)*100</f>
        <v>19.0196078431373</v>
      </c>
    </row>
    <row r="6" spans="1:7">
      <c r="A6" s="10">
        <v>41273</v>
      </c>
      <c r="B6" s="11" t="s">
        <v>261</v>
      </c>
      <c r="C6" s="11">
        <v>164.25</v>
      </c>
      <c r="D6" s="11">
        <v>171.25</v>
      </c>
      <c r="E6" s="11">
        <v>171.25</v>
      </c>
      <c r="F6" s="12">
        <v>41276</v>
      </c>
      <c r="G6" s="13">
        <f t="shared" si="0"/>
        <v>4.26179604261796</v>
      </c>
    </row>
    <row r="7" spans="1:7">
      <c r="A7" s="10">
        <v>41266</v>
      </c>
      <c r="B7" s="11" t="s">
        <v>271</v>
      </c>
      <c r="C7" s="11">
        <v>188</v>
      </c>
      <c r="D7" s="11">
        <v>203</v>
      </c>
      <c r="E7" s="11">
        <v>203</v>
      </c>
      <c r="F7" s="12">
        <v>41277</v>
      </c>
      <c r="G7" s="13">
        <f t="shared" si="0"/>
        <v>7.97872340425532</v>
      </c>
    </row>
    <row r="8" spans="1:7">
      <c r="A8" s="10">
        <v>41252</v>
      </c>
      <c r="B8" s="11" t="s">
        <v>272</v>
      </c>
      <c r="C8" s="11">
        <v>104</v>
      </c>
      <c r="D8" s="11">
        <v>112</v>
      </c>
      <c r="E8" s="11">
        <v>112</v>
      </c>
      <c r="F8" s="12">
        <v>41277</v>
      </c>
      <c r="G8" s="13">
        <f t="shared" si="0"/>
        <v>7.69230769230769</v>
      </c>
    </row>
    <row r="9" spans="1:7">
      <c r="A9" s="10">
        <v>41239</v>
      </c>
      <c r="B9" s="11" t="s">
        <v>273</v>
      </c>
      <c r="C9" s="11">
        <v>75</v>
      </c>
      <c r="D9" s="11">
        <v>82</v>
      </c>
      <c r="E9" s="11">
        <v>82</v>
      </c>
      <c r="F9" s="12">
        <v>41250</v>
      </c>
      <c r="G9" s="13">
        <f t="shared" si="0"/>
        <v>9.33333333333333</v>
      </c>
    </row>
    <row r="10" spans="1:7">
      <c r="A10" s="10">
        <v>41238</v>
      </c>
      <c r="B10" s="11" t="s">
        <v>274</v>
      </c>
      <c r="C10" s="11">
        <v>104</v>
      </c>
      <c r="D10" s="11">
        <v>126</v>
      </c>
      <c r="E10" s="11">
        <v>126</v>
      </c>
      <c r="F10" s="12">
        <v>41278</v>
      </c>
      <c r="G10" s="13">
        <f t="shared" si="0"/>
        <v>21.1538461538462</v>
      </c>
    </row>
    <row r="11" spans="1:7">
      <c r="A11" s="10">
        <v>41238</v>
      </c>
      <c r="B11" s="11" t="s">
        <v>275</v>
      </c>
      <c r="C11" s="11">
        <v>82</v>
      </c>
      <c r="D11" s="11">
        <v>95</v>
      </c>
      <c r="E11" s="11">
        <v>95</v>
      </c>
      <c r="F11" s="12">
        <v>41276</v>
      </c>
      <c r="G11" s="13">
        <f t="shared" si="0"/>
        <v>15.8536585365854</v>
      </c>
    </row>
    <row r="12" spans="1:7">
      <c r="A12" s="10">
        <v>41238</v>
      </c>
      <c r="B12" s="11" t="s">
        <v>276</v>
      </c>
      <c r="C12" s="11">
        <v>177</v>
      </c>
      <c r="D12" s="11">
        <v>190</v>
      </c>
      <c r="E12" s="11">
        <v>190</v>
      </c>
      <c r="F12" s="12">
        <v>41267</v>
      </c>
      <c r="G12" s="13">
        <f t="shared" si="0"/>
        <v>7.34463276836158</v>
      </c>
    </row>
    <row r="13" spans="1:7">
      <c r="A13" s="10">
        <v>41238</v>
      </c>
      <c r="B13" s="11" t="s">
        <v>277</v>
      </c>
      <c r="C13" s="11">
        <v>1381</v>
      </c>
      <c r="D13" s="11">
        <v>1452</v>
      </c>
      <c r="E13" s="11">
        <v>1452</v>
      </c>
      <c r="F13" s="12">
        <v>41254</v>
      </c>
      <c r="G13" s="13">
        <f t="shared" si="0"/>
        <v>5.14120202751629</v>
      </c>
    </row>
    <row r="14" spans="1:7">
      <c r="A14" s="10">
        <v>41224</v>
      </c>
      <c r="B14" s="11" t="s">
        <v>278</v>
      </c>
      <c r="C14" s="11">
        <v>1359</v>
      </c>
      <c r="D14" s="11">
        <v>2091</v>
      </c>
      <c r="E14" s="11">
        <v>2091</v>
      </c>
      <c r="F14" s="12">
        <v>41240</v>
      </c>
      <c r="G14" s="13">
        <f t="shared" si="0"/>
        <v>53.8631346578366</v>
      </c>
    </row>
    <row r="15" spans="1:7">
      <c r="A15" s="10">
        <v>41224</v>
      </c>
      <c r="B15" s="11" t="s">
        <v>279</v>
      </c>
      <c r="C15" s="11">
        <v>138</v>
      </c>
      <c r="D15" s="11">
        <v>150</v>
      </c>
      <c r="E15" s="11">
        <v>150</v>
      </c>
      <c r="F15" s="12">
        <v>41250</v>
      </c>
      <c r="G15" s="13">
        <f t="shared" si="0"/>
        <v>8.69565217391304</v>
      </c>
    </row>
    <row r="16" spans="1:7">
      <c r="A16" s="10">
        <v>41217</v>
      </c>
      <c r="B16" s="11" t="s">
        <v>280</v>
      </c>
      <c r="C16" s="11">
        <v>190</v>
      </c>
      <c r="D16" s="11">
        <v>222</v>
      </c>
      <c r="E16" s="11">
        <v>222</v>
      </c>
      <c r="F16" s="12">
        <v>41248</v>
      </c>
      <c r="G16" s="13">
        <f t="shared" si="0"/>
        <v>16.8421052631579</v>
      </c>
    </row>
    <row r="17" spans="1:7">
      <c r="A17" s="10">
        <v>41207</v>
      </c>
      <c r="B17" s="11" t="s">
        <v>281</v>
      </c>
      <c r="C17" s="11">
        <v>10.5</v>
      </c>
      <c r="D17" s="11">
        <v>18</v>
      </c>
      <c r="E17" s="11">
        <v>18</v>
      </c>
      <c r="F17" s="12">
        <v>41257</v>
      </c>
      <c r="G17" s="13">
        <f t="shared" si="0"/>
        <v>71.4285714285714</v>
      </c>
    </row>
    <row r="18" spans="1:7">
      <c r="A18" s="10">
        <v>41203</v>
      </c>
      <c r="B18" s="11" t="s">
        <v>98</v>
      </c>
      <c r="C18" s="11">
        <v>102</v>
      </c>
      <c r="D18" s="11">
        <v>119</v>
      </c>
      <c r="E18" s="11">
        <v>119</v>
      </c>
      <c r="F18" s="12">
        <v>41249</v>
      </c>
      <c r="G18" s="13">
        <f t="shared" si="0"/>
        <v>16.6666666666667</v>
      </c>
    </row>
    <row r="19" spans="1:7">
      <c r="A19" s="14">
        <v>41196</v>
      </c>
      <c r="B19" s="15" t="s">
        <v>282</v>
      </c>
      <c r="C19" s="15">
        <v>73</v>
      </c>
      <c r="D19" s="15">
        <v>70</v>
      </c>
      <c r="E19" s="15">
        <v>70</v>
      </c>
      <c r="F19" s="16">
        <v>41204</v>
      </c>
      <c r="G19" s="17">
        <f t="shared" si="0"/>
        <v>-4.10958904109589</v>
      </c>
    </row>
    <row r="20" spans="1:7">
      <c r="A20" s="10">
        <v>41175</v>
      </c>
      <c r="B20" s="11" t="s">
        <v>283</v>
      </c>
      <c r="C20" s="11">
        <v>77</v>
      </c>
      <c r="D20" s="11">
        <v>111</v>
      </c>
      <c r="E20" s="11">
        <v>111</v>
      </c>
      <c r="F20" s="12">
        <v>41256</v>
      </c>
      <c r="G20" s="13">
        <f t="shared" si="0"/>
        <v>44.1558441558442</v>
      </c>
    </row>
    <row r="21" spans="1:7">
      <c r="A21" s="10">
        <v>41168</v>
      </c>
      <c r="B21" s="11" t="s">
        <v>284</v>
      </c>
      <c r="C21" s="11">
        <v>204</v>
      </c>
      <c r="D21" s="11">
        <v>270</v>
      </c>
      <c r="E21" s="11">
        <v>270</v>
      </c>
      <c r="F21" s="12">
        <v>41187</v>
      </c>
      <c r="G21" s="13">
        <f t="shared" si="0"/>
        <v>32.3529411764706</v>
      </c>
    </row>
    <row r="22" spans="1:7">
      <c r="A22" s="10">
        <v>41154</v>
      </c>
      <c r="B22" s="11" t="s">
        <v>285</v>
      </c>
      <c r="C22" s="11">
        <v>233</v>
      </c>
      <c r="D22" s="11">
        <v>313</v>
      </c>
      <c r="E22" s="11">
        <v>313</v>
      </c>
      <c r="F22" s="12">
        <v>41270</v>
      </c>
      <c r="G22" s="13">
        <f t="shared" si="0"/>
        <v>34.3347639484979</v>
      </c>
    </row>
    <row r="23" ht="15.75" spans="1:7">
      <c r="A23" s="18">
        <v>41154</v>
      </c>
      <c r="B23" s="19" t="s">
        <v>251</v>
      </c>
      <c r="C23" s="19">
        <v>245</v>
      </c>
      <c r="D23" s="19">
        <v>330</v>
      </c>
      <c r="E23" s="19">
        <v>330</v>
      </c>
      <c r="F23" s="20">
        <v>41243</v>
      </c>
      <c r="G23" s="21">
        <f t="shared" si="0"/>
        <v>34.6938775510204</v>
      </c>
    </row>
    <row r="24" ht="15.75" spans="1:7">
      <c r="A24" s="22"/>
      <c r="E24" s="23"/>
      <c r="G24" s="24"/>
    </row>
    <row r="25" ht="15.75" spans="1:7">
      <c r="A25" s="22"/>
      <c r="B25" s="25" t="s">
        <v>24</v>
      </c>
      <c r="C25" s="26">
        <v>4.067</v>
      </c>
      <c r="D25" s="5"/>
      <c r="E25" s="5"/>
      <c r="F25" s="25" t="s">
        <v>25</v>
      </c>
      <c r="G25" s="27">
        <f>18/19</f>
        <v>0.947368421052632</v>
      </c>
    </row>
    <row r="26" spans="1:7">
      <c r="A26" s="22"/>
      <c r="E26" s="23"/>
      <c r="G26" s="24"/>
    </row>
    <row r="27" spans="1:7">
      <c r="A27" s="28" t="s">
        <v>26</v>
      </c>
      <c r="B27" s="28"/>
      <c r="C27" s="28"/>
      <c r="D27" s="28"/>
      <c r="E27" s="28"/>
      <c r="F27" s="28"/>
      <c r="G27" s="28"/>
    </row>
  </sheetData>
  <mergeCells count="2">
    <mergeCell ref="A1:G1"/>
    <mergeCell ref="A27:G27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F51" sqref="F51"/>
    </sheetView>
  </sheetViews>
  <sheetFormatPr defaultColWidth="9.14285714285714" defaultRowHeight="15" outlineLevelCol="6"/>
  <cols>
    <col min="1" max="1" width="11.5714285714286" style="64" customWidth="1"/>
    <col min="2" max="2" width="20.2857142857143" style="64" customWidth="1"/>
    <col min="3" max="3" width="10.1428571428571" style="22" customWidth="1"/>
    <col min="4" max="4" width="7.71428571428571" style="22" customWidth="1"/>
    <col min="5" max="5" width="15.2857142857143" style="22" customWidth="1"/>
    <col min="6" max="6" width="13.7142857142857" style="22" customWidth="1"/>
    <col min="7" max="7" width="9.42857142857143" style="22" customWidth="1"/>
    <col min="8" max="16384" width="9.14285714285714" style="64"/>
  </cols>
  <sheetData>
    <row r="1" ht="30.75" customHeight="1" spans="1:7">
      <c r="A1" s="1" t="s">
        <v>6</v>
      </c>
      <c r="B1" s="65"/>
      <c r="C1" s="65"/>
      <c r="D1" s="65"/>
      <c r="E1" s="65"/>
      <c r="F1" s="65"/>
      <c r="G1" s="66"/>
    </row>
    <row r="2" spans="1:7">
      <c r="A2" s="4"/>
      <c r="B2" s="5"/>
      <c r="C2" s="5"/>
      <c r="D2" s="5"/>
      <c r="E2" s="5"/>
      <c r="F2" s="5"/>
      <c r="G2" s="5"/>
    </row>
    <row r="3" ht="15.75" spans="1:7">
      <c r="A3" s="4"/>
      <c r="B3" s="5"/>
      <c r="C3" s="5"/>
      <c r="D3" s="5"/>
      <c r="E3" s="5"/>
      <c r="F3" s="5"/>
      <c r="G3" s="5"/>
    </row>
    <row r="4" ht="45" spans="1:7">
      <c r="A4" s="67" t="s">
        <v>7</v>
      </c>
      <c r="B4" s="68" t="s">
        <v>8</v>
      </c>
      <c r="C4" s="68" t="s">
        <v>9</v>
      </c>
      <c r="D4" s="68" t="s">
        <v>10</v>
      </c>
      <c r="E4" s="69" t="s">
        <v>11</v>
      </c>
      <c r="F4" s="68" t="s">
        <v>12</v>
      </c>
      <c r="G4" s="70" t="s">
        <v>13</v>
      </c>
    </row>
    <row r="5" spans="2:7">
      <c r="B5" s="71"/>
      <c r="C5" s="72"/>
      <c r="D5" s="72"/>
      <c r="E5" s="72"/>
      <c r="F5" s="46"/>
      <c r="G5" s="77"/>
    </row>
    <row r="6" spans="1:7">
      <c r="A6" s="46">
        <v>43868</v>
      </c>
      <c r="B6" s="71" t="s">
        <v>14</v>
      </c>
      <c r="C6" s="72">
        <v>374</v>
      </c>
      <c r="D6" s="72">
        <v>415</v>
      </c>
      <c r="E6" s="72">
        <v>410</v>
      </c>
      <c r="F6" s="46">
        <v>43873</v>
      </c>
      <c r="G6" s="73">
        <f t="shared" ref="G6:G8" si="0">((E6-C6)/C6*100)</f>
        <v>9.62566844919786</v>
      </c>
    </row>
    <row r="7" spans="1:7">
      <c r="A7" s="74">
        <v>43860</v>
      </c>
      <c r="B7" s="75" t="s">
        <v>15</v>
      </c>
      <c r="C7" s="76">
        <v>171</v>
      </c>
      <c r="D7" s="76">
        <v>190</v>
      </c>
      <c r="E7" s="76">
        <v>158</v>
      </c>
      <c r="F7" s="74">
        <v>43872</v>
      </c>
      <c r="G7" s="77">
        <f t="shared" si="0"/>
        <v>-7.60233918128655</v>
      </c>
    </row>
    <row r="8" spans="1:7">
      <c r="A8" s="74">
        <v>43852</v>
      </c>
      <c r="B8" s="75" t="s">
        <v>16</v>
      </c>
      <c r="C8" s="76">
        <v>319</v>
      </c>
      <c r="D8" s="76">
        <v>360</v>
      </c>
      <c r="E8" s="76">
        <v>282</v>
      </c>
      <c r="F8" s="74">
        <v>43875</v>
      </c>
      <c r="G8" s="77">
        <f t="shared" si="0"/>
        <v>-11.5987460815047</v>
      </c>
    </row>
    <row r="9" spans="1:7">
      <c r="A9" s="74">
        <v>43850</v>
      </c>
      <c r="B9" s="75" t="s">
        <v>17</v>
      </c>
      <c r="C9" s="76">
        <v>111</v>
      </c>
      <c r="D9" s="76">
        <v>124</v>
      </c>
      <c r="E9" s="76">
        <v>95</v>
      </c>
      <c r="F9" s="74">
        <v>43860</v>
      </c>
      <c r="G9" s="77">
        <f>((E9-C9)/C9*100)</f>
        <v>-14.4144144144144</v>
      </c>
    </row>
    <row r="10" spans="1:7">
      <c r="A10" s="46">
        <v>43844</v>
      </c>
      <c r="B10" s="71" t="s">
        <v>18</v>
      </c>
      <c r="C10" s="72">
        <v>24.5</v>
      </c>
      <c r="D10" s="72">
        <v>28</v>
      </c>
      <c r="E10" s="72">
        <v>28</v>
      </c>
      <c r="F10" s="46">
        <v>43844</v>
      </c>
      <c r="G10" s="73">
        <f t="shared" ref="G10:G15" si="1">((E10-C10)/C10*100)</f>
        <v>14.2857142857143</v>
      </c>
    </row>
    <row r="11" spans="1:7">
      <c r="A11" s="46">
        <v>43839</v>
      </c>
      <c r="B11" s="71" t="s">
        <v>19</v>
      </c>
      <c r="C11" s="72">
        <v>409</v>
      </c>
      <c r="D11" s="72">
        <v>460</v>
      </c>
      <c r="E11" s="72">
        <v>435</v>
      </c>
      <c r="F11" s="46">
        <v>43852</v>
      </c>
      <c r="G11" s="73">
        <f t="shared" si="1"/>
        <v>6.35696821515892</v>
      </c>
    </row>
    <row r="12" spans="1:7">
      <c r="A12" s="46">
        <v>43837</v>
      </c>
      <c r="B12" s="71" t="s">
        <v>20</v>
      </c>
      <c r="C12" s="72">
        <v>169</v>
      </c>
      <c r="D12" s="72">
        <v>186</v>
      </c>
      <c r="E12" s="72">
        <v>186</v>
      </c>
      <c r="F12" s="46">
        <v>43839</v>
      </c>
      <c r="G12" s="73">
        <f t="shared" si="1"/>
        <v>10.0591715976331</v>
      </c>
    </row>
    <row r="13" spans="1:7">
      <c r="A13" s="46">
        <v>43832</v>
      </c>
      <c r="B13" s="71" t="s">
        <v>21</v>
      </c>
      <c r="C13" s="72">
        <v>231</v>
      </c>
      <c r="D13" s="72">
        <v>255</v>
      </c>
      <c r="E13" s="72">
        <v>255</v>
      </c>
      <c r="F13" s="46">
        <v>43832</v>
      </c>
      <c r="G13" s="73">
        <f t="shared" si="1"/>
        <v>10.3896103896104</v>
      </c>
    </row>
    <row r="14" spans="1:7">
      <c r="A14" s="74">
        <v>43831</v>
      </c>
      <c r="B14" s="75" t="s">
        <v>22</v>
      </c>
      <c r="C14" s="76">
        <v>484</v>
      </c>
      <c r="D14" s="76">
        <v>550</v>
      </c>
      <c r="E14" s="76">
        <v>476.5</v>
      </c>
      <c r="F14" s="74">
        <v>43833</v>
      </c>
      <c r="G14" s="77">
        <f t="shared" si="1"/>
        <v>-1.5495867768595</v>
      </c>
    </row>
    <row r="15" spans="1:7">
      <c r="A15" s="46">
        <v>43831</v>
      </c>
      <c r="B15" s="71" t="s">
        <v>23</v>
      </c>
      <c r="C15" s="72">
        <v>434</v>
      </c>
      <c r="D15" s="72">
        <v>485</v>
      </c>
      <c r="E15" s="72">
        <v>463</v>
      </c>
      <c r="F15" s="46">
        <v>43846</v>
      </c>
      <c r="G15" s="73">
        <f t="shared" si="1"/>
        <v>6.68202764976959</v>
      </c>
    </row>
    <row r="16" spans="1:7">
      <c r="A16" s="46"/>
      <c r="B16" s="71"/>
      <c r="C16" s="72"/>
      <c r="D16" s="72"/>
      <c r="E16" s="72"/>
      <c r="F16" s="46"/>
      <c r="G16" s="73"/>
    </row>
    <row r="17" spans="1:7">
      <c r="A17" s="46"/>
      <c r="B17" s="71"/>
      <c r="C17" s="72"/>
      <c r="D17" s="72"/>
      <c r="E17" s="72"/>
      <c r="F17" s="46"/>
      <c r="G17" s="73"/>
    </row>
    <row r="18" spans="1:7">
      <c r="A18" s="46"/>
      <c r="B18" s="71"/>
      <c r="C18" s="72"/>
      <c r="D18" s="72"/>
      <c r="E18" s="72"/>
      <c r="F18" s="46"/>
      <c r="G18" s="73"/>
    </row>
    <row r="19" spans="1:7">
      <c r="A19" s="74"/>
      <c r="B19" s="75"/>
      <c r="C19" s="76"/>
      <c r="D19" s="76"/>
      <c r="E19" s="76"/>
      <c r="F19" s="74"/>
      <c r="G19" s="77"/>
    </row>
    <row r="20" spans="1:7">
      <c r="A20" s="46"/>
      <c r="B20" s="71"/>
      <c r="C20" s="72"/>
      <c r="D20" s="72"/>
      <c r="E20" s="72"/>
      <c r="F20" s="46"/>
      <c r="G20" s="73"/>
    </row>
    <row r="21" spans="1:7">
      <c r="A21" s="46"/>
      <c r="B21" s="71"/>
      <c r="C21" s="72"/>
      <c r="D21" s="72"/>
      <c r="E21" s="72"/>
      <c r="F21" s="46"/>
      <c r="G21" s="73"/>
    </row>
    <row r="22" spans="1:7">
      <c r="A22" s="74"/>
      <c r="B22" s="75"/>
      <c r="C22" s="76"/>
      <c r="D22" s="76"/>
      <c r="E22" s="76"/>
      <c r="F22" s="74"/>
      <c r="G22" s="77"/>
    </row>
    <row r="23" spans="1:7">
      <c r="A23" s="46"/>
      <c r="B23" s="71"/>
      <c r="C23" s="72"/>
      <c r="D23" s="72"/>
      <c r="E23" s="72"/>
      <c r="F23" s="46"/>
      <c r="G23" s="73"/>
    </row>
    <row r="24" spans="1:7">
      <c r="A24" s="46"/>
      <c r="B24" s="71"/>
      <c r="C24" s="72"/>
      <c r="D24" s="72"/>
      <c r="E24" s="72"/>
      <c r="F24" s="46"/>
      <c r="G24" s="73"/>
    </row>
    <row r="25" spans="1:7">
      <c r="A25" s="46"/>
      <c r="B25" s="71"/>
      <c r="C25" s="72"/>
      <c r="D25" s="72"/>
      <c r="E25" s="72"/>
      <c r="F25" s="46"/>
      <c r="G25" s="73"/>
    </row>
    <row r="26" spans="1:7">
      <c r="A26" s="74"/>
      <c r="B26" s="75"/>
      <c r="C26" s="76"/>
      <c r="D26" s="76"/>
      <c r="E26" s="76"/>
      <c r="F26" s="74"/>
      <c r="G26" s="77"/>
    </row>
    <row r="27" spans="1:7">
      <c r="A27" s="46"/>
      <c r="B27" s="71"/>
      <c r="C27" s="72"/>
      <c r="D27" s="72"/>
      <c r="E27" s="72"/>
      <c r="F27" s="46"/>
      <c r="G27" s="73"/>
    </row>
    <row r="28" spans="1:7">
      <c r="A28" s="74"/>
      <c r="B28" s="75"/>
      <c r="C28" s="76"/>
      <c r="D28" s="76"/>
      <c r="E28" s="90"/>
      <c r="F28" s="74"/>
      <c r="G28" s="77"/>
    </row>
    <row r="29" spans="1:7">
      <c r="A29" s="74"/>
      <c r="B29" s="75"/>
      <c r="C29" s="76"/>
      <c r="D29" s="76"/>
      <c r="E29" s="76"/>
      <c r="F29" s="74"/>
      <c r="G29" s="77"/>
    </row>
    <row r="30" spans="1:7">
      <c r="A30" s="46"/>
      <c r="B30" s="71"/>
      <c r="C30" s="72"/>
      <c r="D30" s="72"/>
      <c r="E30" s="72"/>
      <c r="F30" s="46"/>
      <c r="G30" s="73"/>
    </row>
    <row r="31" spans="1:7">
      <c r="A31" s="46"/>
      <c r="B31" s="71"/>
      <c r="C31" s="72"/>
      <c r="D31" s="72"/>
      <c r="E31" s="72"/>
      <c r="F31" s="46"/>
      <c r="G31" s="73"/>
    </row>
    <row r="32" spans="1:7">
      <c r="A32" s="46"/>
      <c r="B32" s="71"/>
      <c r="C32" s="72"/>
      <c r="D32" s="72"/>
      <c r="E32" s="72"/>
      <c r="F32" s="46"/>
      <c r="G32" s="73"/>
    </row>
    <row r="33" spans="1:7">
      <c r="A33" s="46"/>
      <c r="B33" s="71"/>
      <c r="C33" s="72"/>
      <c r="D33" s="72"/>
      <c r="E33" s="72"/>
      <c r="F33" s="46"/>
      <c r="G33" s="73"/>
    </row>
    <row r="34" spans="1:7">
      <c r="A34" s="46"/>
      <c r="B34" s="71"/>
      <c r="C34" s="72"/>
      <c r="D34" s="72"/>
      <c r="E34" s="72"/>
      <c r="F34" s="46"/>
      <c r="G34" s="73"/>
    </row>
    <row r="35" spans="1:7">
      <c r="A35" s="46"/>
      <c r="B35" s="71"/>
      <c r="C35" s="72"/>
      <c r="D35" s="72"/>
      <c r="E35" s="72"/>
      <c r="F35" s="46"/>
      <c r="G35" s="73"/>
    </row>
    <row r="36" spans="1:7">
      <c r="A36" s="46"/>
      <c r="B36" s="71"/>
      <c r="C36" s="72"/>
      <c r="D36" s="72"/>
      <c r="E36" s="72"/>
      <c r="F36" s="46"/>
      <c r="G36" s="73"/>
    </row>
    <row r="37" spans="1:7">
      <c r="A37" s="46"/>
      <c r="B37" s="71"/>
      <c r="C37" s="72"/>
      <c r="D37" s="72"/>
      <c r="E37" s="72"/>
      <c r="F37" s="46"/>
      <c r="G37" s="73"/>
    </row>
    <row r="38" spans="1:7">
      <c r="A38" s="46"/>
      <c r="B38" s="71"/>
      <c r="C38" s="72"/>
      <c r="D38" s="72"/>
      <c r="E38" s="72"/>
      <c r="F38" s="46"/>
      <c r="G38" s="73"/>
    </row>
    <row r="39" spans="1:7">
      <c r="A39" s="46"/>
      <c r="B39" s="71"/>
      <c r="C39" s="72"/>
      <c r="D39" s="72"/>
      <c r="E39" s="72"/>
      <c r="F39" s="46"/>
      <c r="G39" s="73"/>
    </row>
    <row r="40" spans="1:7">
      <c r="A40" s="74"/>
      <c r="B40" s="75"/>
      <c r="C40" s="76"/>
      <c r="D40" s="76"/>
      <c r="E40" s="76"/>
      <c r="F40" s="74"/>
      <c r="G40" s="77"/>
    </row>
    <row r="41" spans="1:7">
      <c r="A41" s="46"/>
      <c r="B41" s="71"/>
      <c r="C41" s="72"/>
      <c r="D41" s="72"/>
      <c r="E41" s="72"/>
      <c r="F41" s="46"/>
      <c r="G41" s="73"/>
    </row>
    <row r="42" spans="1:7">
      <c r="A42" s="74"/>
      <c r="B42" s="75"/>
      <c r="C42" s="76"/>
      <c r="D42" s="76"/>
      <c r="E42" s="76"/>
      <c r="F42" s="74"/>
      <c r="G42" s="91"/>
    </row>
    <row r="43" ht="15.75"/>
    <row r="44" customFormat="1" ht="15.75" spans="1:7">
      <c r="A44" s="22"/>
      <c r="B44" s="25" t="s">
        <v>24</v>
      </c>
      <c r="C44" s="92">
        <v>0.2223</v>
      </c>
      <c r="D44" s="5"/>
      <c r="E44" s="5"/>
      <c r="F44" s="25" t="s">
        <v>25</v>
      </c>
      <c r="G44" s="88">
        <f>6/10</f>
        <v>0.6</v>
      </c>
    </row>
    <row r="45" customFormat="1" spans="1:7">
      <c r="A45" s="22"/>
      <c r="E45" s="23"/>
      <c r="G45" s="24"/>
    </row>
    <row r="46" customFormat="1" spans="1:7">
      <c r="A46" s="22"/>
      <c r="E46" s="23"/>
      <c r="G46" s="24"/>
    </row>
    <row r="47" customFormat="1" spans="1:7">
      <c r="A47" s="28" t="s">
        <v>26</v>
      </c>
      <c r="B47" s="28"/>
      <c r="C47" s="28"/>
      <c r="D47" s="28"/>
      <c r="E47" s="28"/>
      <c r="F47" s="28"/>
      <c r="G47" s="28"/>
    </row>
  </sheetData>
  <mergeCells count="2">
    <mergeCell ref="A1:G1"/>
    <mergeCell ref="A47:G47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J7" sqref="J7"/>
    </sheetView>
  </sheetViews>
  <sheetFormatPr defaultColWidth="9.14285714285714" defaultRowHeight="15" outlineLevelCol="6"/>
  <cols>
    <col min="1" max="1" width="11.5714285714286" style="64" customWidth="1"/>
    <col min="2" max="2" width="20.2857142857143" style="64" customWidth="1"/>
    <col min="3" max="3" width="10.1428571428571" style="22" customWidth="1"/>
    <col min="4" max="4" width="7.71428571428571" style="22" customWidth="1"/>
    <col min="5" max="5" width="15.2857142857143" style="22" customWidth="1"/>
    <col min="6" max="6" width="13.7142857142857" style="22" customWidth="1"/>
    <col min="7" max="7" width="9.42857142857143" style="22" customWidth="1"/>
    <col min="8" max="16384" width="9.14285714285714" style="64"/>
  </cols>
  <sheetData>
    <row r="1" ht="30.75" customHeight="1" spans="1:7">
      <c r="A1" s="1" t="s">
        <v>27</v>
      </c>
      <c r="B1" s="65"/>
      <c r="C1" s="65"/>
      <c r="D1" s="65"/>
      <c r="E1" s="65"/>
      <c r="F1" s="65"/>
      <c r="G1" s="66"/>
    </row>
    <row r="2" spans="1:7">
      <c r="A2" s="4"/>
      <c r="B2" s="5"/>
      <c r="C2" s="5"/>
      <c r="D2" s="5"/>
      <c r="E2" s="5"/>
      <c r="F2" s="5"/>
      <c r="G2" s="5"/>
    </row>
    <row r="3" ht="15.75" spans="1:7">
      <c r="A3" s="4"/>
      <c r="B3" s="5"/>
      <c r="C3" s="5"/>
      <c r="D3" s="5"/>
      <c r="E3" s="5"/>
      <c r="F3" s="5"/>
      <c r="G3" s="5"/>
    </row>
    <row r="4" ht="45" spans="1:7">
      <c r="A4" s="67" t="s">
        <v>7</v>
      </c>
      <c r="B4" s="68" t="s">
        <v>8</v>
      </c>
      <c r="C4" s="68" t="s">
        <v>9</v>
      </c>
      <c r="D4" s="68" t="s">
        <v>10</v>
      </c>
      <c r="E4" s="69" t="s">
        <v>11</v>
      </c>
      <c r="F4" s="68" t="s">
        <v>12</v>
      </c>
      <c r="G4" s="70" t="s">
        <v>13</v>
      </c>
    </row>
    <row r="5" spans="2:7">
      <c r="B5" s="71"/>
      <c r="C5" s="72"/>
      <c r="D5" s="72"/>
      <c r="E5" s="72"/>
      <c r="F5" s="46"/>
      <c r="G5" s="77"/>
    </row>
    <row r="6" spans="1:7">
      <c r="A6" s="46">
        <v>43830</v>
      </c>
      <c r="B6" s="71" t="s">
        <v>28</v>
      </c>
      <c r="C6" s="72">
        <v>588</v>
      </c>
      <c r="D6" s="72">
        <v>650</v>
      </c>
      <c r="E6" s="72">
        <v>634</v>
      </c>
      <c r="F6" s="46">
        <v>43831</v>
      </c>
      <c r="G6" s="73">
        <f t="shared" ref="G6:G15" si="0">((E6-C6)/C6*100)</f>
        <v>7.82312925170068</v>
      </c>
    </row>
    <row r="7" spans="1:7">
      <c r="A7" s="46">
        <v>43823</v>
      </c>
      <c r="B7" s="71" t="s">
        <v>29</v>
      </c>
      <c r="C7" s="72">
        <v>501</v>
      </c>
      <c r="D7" s="72">
        <v>560</v>
      </c>
      <c r="E7" s="72">
        <v>518</v>
      </c>
      <c r="F7" s="46">
        <v>43825</v>
      </c>
      <c r="G7" s="73">
        <f t="shared" si="0"/>
        <v>3.39321357285429</v>
      </c>
    </row>
    <row r="8" spans="1:7">
      <c r="A8" s="46">
        <v>43817</v>
      </c>
      <c r="B8" s="71" t="s">
        <v>30</v>
      </c>
      <c r="C8" s="72">
        <v>168</v>
      </c>
      <c r="D8" s="72">
        <v>189</v>
      </c>
      <c r="E8" s="72">
        <v>189</v>
      </c>
      <c r="F8" s="46">
        <v>43825</v>
      </c>
      <c r="G8" s="73">
        <f t="shared" si="0"/>
        <v>12.5</v>
      </c>
    </row>
    <row r="9" spans="1:7">
      <c r="A9" s="46">
        <v>43811</v>
      </c>
      <c r="B9" s="71" t="s">
        <v>31</v>
      </c>
      <c r="C9" s="72">
        <v>160</v>
      </c>
      <c r="D9" s="72">
        <v>184</v>
      </c>
      <c r="E9" s="72">
        <v>170</v>
      </c>
      <c r="F9" s="46">
        <v>43825</v>
      </c>
      <c r="G9" s="73">
        <f t="shared" si="0"/>
        <v>6.25</v>
      </c>
    </row>
    <row r="10" spans="1:7">
      <c r="A10" s="74">
        <v>43773</v>
      </c>
      <c r="B10" s="75" t="s">
        <v>32</v>
      </c>
      <c r="C10" s="76">
        <v>1175</v>
      </c>
      <c r="D10" s="76"/>
      <c r="E10" s="76">
        <v>1156</v>
      </c>
      <c r="F10" s="74">
        <v>43836</v>
      </c>
      <c r="G10" s="77">
        <f t="shared" si="0"/>
        <v>-1.61702127659574</v>
      </c>
    </row>
    <row r="11" spans="1:7">
      <c r="A11" s="46">
        <v>43767</v>
      </c>
      <c r="B11" s="71" t="s">
        <v>33</v>
      </c>
      <c r="C11" s="72">
        <v>50.8</v>
      </c>
      <c r="D11" s="72"/>
      <c r="E11" s="72">
        <v>54.9</v>
      </c>
      <c r="F11" s="46">
        <v>43773</v>
      </c>
      <c r="G11" s="73">
        <f t="shared" si="0"/>
        <v>8.07086614173229</v>
      </c>
    </row>
    <row r="12" spans="1:7">
      <c r="A12" s="46">
        <v>43732</v>
      </c>
      <c r="B12" s="71" t="s">
        <v>34</v>
      </c>
      <c r="C12" s="72">
        <v>175</v>
      </c>
      <c r="D12" s="72">
        <v>186.5</v>
      </c>
      <c r="E12" s="72">
        <v>186.5</v>
      </c>
      <c r="F12" s="46">
        <v>43738</v>
      </c>
      <c r="G12" s="73">
        <f t="shared" si="0"/>
        <v>6.57142857142857</v>
      </c>
    </row>
    <row r="13" spans="1:7">
      <c r="A13" s="74">
        <v>43719</v>
      </c>
      <c r="B13" s="75" t="s">
        <v>35</v>
      </c>
      <c r="C13" s="76">
        <v>301</v>
      </c>
      <c r="D13" s="76"/>
      <c r="E13" s="76">
        <v>227</v>
      </c>
      <c r="F13" s="74">
        <v>43753</v>
      </c>
      <c r="G13" s="77">
        <f t="shared" si="0"/>
        <v>-24.5847176079734</v>
      </c>
    </row>
    <row r="14" spans="1:7">
      <c r="A14" s="46">
        <v>43672</v>
      </c>
      <c r="B14" s="71" t="s">
        <v>36</v>
      </c>
      <c r="C14" s="72">
        <v>72</v>
      </c>
      <c r="D14" s="72">
        <v>78.6</v>
      </c>
      <c r="E14" s="72">
        <v>78.6</v>
      </c>
      <c r="F14" s="46">
        <v>43714</v>
      </c>
      <c r="G14" s="73">
        <f t="shared" si="0"/>
        <v>9.16666666666666</v>
      </c>
    </row>
    <row r="15" spans="1:7">
      <c r="A15" s="46">
        <v>43662</v>
      </c>
      <c r="B15" s="71" t="s">
        <v>37</v>
      </c>
      <c r="C15" s="72">
        <v>143</v>
      </c>
      <c r="D15" s="72">
        <v>153</v>
      </c>
      <c r="E15" s="72">
        <v>153</v>
      </c>
      <c r="F15" s="46">
        <v>43664</v>
      </c>
      <c r="G15" s="73">
        <f t="shared" si="0"/>
        <v>6.99300699300699</v>
      </c>
    </row>
    <row r="16" spans="1:7">
      <c r="A16" s="74">
        <v>43637</v>
      </c>
      <c r="B16" s="75" t="s">
        <v>38</v>
      </c>
      <c r="C16" s="76">
        <v>86.5</v>
      </c>
      <c r="D16" s="76">
        <v>97</v>
      </c>
      <c r="E16" s="76">
        <v>86.4</v>
      </c>
      <c r="F16" s="74">
        <v>43643</v>
      </c>
      <c r="G16" s="77">
        <f t="shared" ref="G16:G21" si="1">((E16-C16)/C16*100)</f>
        <v>-0.115606936416178</v>
      </c>
    </row>
    <row r="17" spans="1:7">
      <c r="A17" s="46">
        <v>43609</v>
      </c>
      <c r="B17" s="71" t="s">
        <v>39</v>
      </c>
      <c r="C17" s="72">
        <v>47.45</v>
      </c>
      <c r="D17" s="72">
        <v>50</v>
      </c>
      <c r="E17" s="72">
        <v>50</v>
      </c>
      <c r="F17" s="46">
        <v>43642</v>
      </c>
      <c r="G17" s="73">
        <f t="shared" si="1"/>
        <v>5.3740779768177</v>
      </c>
    </row>
    <row r="18" spans="1:7">
      <c r="A18" s="46">
        <v>43609</v>
      </c>
      <c r="B18" s="71" t="s">
        <v>40</v>
      </c>
      <c r="C18" s="72">
        <v>181</v>
      </c>
      <c r="D18" s="72"/>
      <c r="E18" s="72">
        <v>194</v>
      </c>
      <c r="F18" s="46">
        <v>43614</v>
      </c>
      <c r="G18" s="73">
        <f t="shared" si="1"/>
        <v>7.18232044198895</v>
      </c>
    </row>
    <row r="19" spans="1:7">
      <c r="A19" s="46">
        <v>43609</v>
      </c>
      <c r="B19" s="71" t="s">
        <v>41</v>
      </c>
      <c r="C19" s="72">
        <v>61.1</v>
      </c>
      <c r="D19" s="72"/>
      <c r="E19" s="72">
        <v>63.6</v>
      </c>
      <c r="F19" s="46">
        <v>43612</v>
      </c>
      <c r="G19" s="73">
        <f t="shared" si="1"/>
        <v>4.09165302782324</v>
      </c>
    </row>
    <row r="20" spans="1:7">
      <c r="A20" s="74">
        <v>43581</v>
      </c>
      <c r="B20" s="75" t="s">
        <v>42</v>
      </c>
      <c r="C20" s="76">
        <v>282</v>
      </c>
      <c r="D20" s="76"/>
      <c r="E20" s="76">
        <v>237</v>
      </c>
      <c r="F20" s="74">
        <v>43585</v>
      </c>
      <c r="G20" s="77">
        <f t="shared" si="1"/>
        <v>-15.9574468085106</v>
      </c>
    </row>
    <row r="21" spans="1:7">
      <c r="A21" s="46">
        <v>43557</v>
      </c>
      <c r="B21" s="71" t="s">
        <v>43</v>
      </c>
      <c r="C21" s="72">
        <v>614</v>
      </c>
      <c r="D21" s="72">
        <v>660</v>
      </c>
      <c r="E21" s="72">
        <v>656</v>
      </c>
      <c r="F21" s="46">
        <v>43563</v>
      </c>
      <c r="G21" s="73">
        <f t="shared" si="1"/>
        <v>6.84039087947883</v>
      </c>
    </row>
    <row r="22" spans="1:7">
      <c r="A22" s="74">
        <v>43543</v>
      </c>
      <c r="B22" s="75" t="s">
        <v>44</v>
      </c>
      <c r="C22" s="76">
        <v>154.5</v>
      </c>
      <c r="D22" s="76">
        <v>162.3</v>
      </c>
      <c r="E22" s="90">
        <v>153</v>
      </c>
      <c r="F22" s="74">
        <v>43556</v>
      </c>
      <c r="G22" s="77">
        <f t="shared" ref="G22:G27" si="2">((E22-C22)/C22*100)</f>
        <v>-0.970873786407767</v>
      </c>
    </row>
    <row r="23" spans="1:7">
      <c r="A23" s="74">
        <v>43535</v>
      </c>
      <c r="B23" s="75" t="s">
        <v>45</v>
      </c>
      <c r="C23" s="76">
        <v>34</v>
      </c>
      <c r="D23" s="76">
        <v>35.9</v>
      </c>
      <c r="E23" s="76">
        <v>33.7</v>
      </c>
      <c r="F23" s="74">
        <v>43537</v>
      </c>
      <c r="G23" s="77">
        <f t="shared" si="2"/>
        <v>-0.882352941176462</v>
      </c>
    </row>
    <row r="24" spans="1:7">
      <c r="A24" s="46">
        <v>43535</v>
      </c>
      <c r="B24" s="71" t="s">
        <v>46</v>
      </c>
      <c r="C24" s="72">
        <v>192</v>
      </c>
      <c r="D24" s="72">
        <v>223</v>
      </c>
      <c r="E24" s="72">
        <v>206</v>
      </c>
      <c r="F24" s="46">
        <v>43537</v>
      </c>
      <c r="G24" s="73">
        <f t="shared" si="2"/>
        <v>7.29166666666667</v>
      </c>
    </row>
    <row r="25" spans="1:7">
      <c r="A25" s="46">
        <v>43530</v>
      </c>
      <c r="B25" s="71" t="s">
        <v>47</v>
      </c>
      <c r="C25" s="72">
        <v>83.7</v>
      </c>
      <c r="D25" s="72">
        <v>91.85</v>
      </c>
      <c r="E25" s="72">
        <v>91.85</v>
      </c>
      <c r="F25" s="46">
        <v>43532</v>
      </c>
      <c r="G25" s="73">
        <f t="shared" si="2"/>
        <v>9.73715651135005</v>
      </c>
    </row>
    <row r="26" spans="1:7">
      <c r="A26" s="46">
        <v>43529</v>
      </c>
      <c r="B26" s="71" t="s">
        <v>48</v>
      </c>
      <c r="C26" s="72">
        <v>601</v>
      </c>
      <c r="D26" s="72">
        <v>648</v>
      </c>
      <c r="E26" s="72">
        <v>624</v>
      </c>
      <c r="F26" s="46">
        <v>43535</v>
      </c>
      <c r="G26" s="73">
        <f t="shared" si="2"/>
        <v>3.82695507487521</v>
      </c>
    </row>
    <row r="27" spans="1:7">
      <c r="A27" s="46">
        <v>43529</v>
      </c>
      <c r="B27" s="71" t="s">
        <v>49</v>
      </c>
      <c r="C27" s="72">
        <v>81</v>
      </c>
      <c r="D27" s="72">
        <v>86</v>
      </c>
      <c r="E27" s="72">
        <v>86</v>
      </c>
      <c r="F27" s="46">
        <v>43531</v>
      </c>
      <c r="G27" s="73">
        <f t="shared" si="2"/>
        <v>6.17283950617284</v>
      </c>
    </row>
    <row r="28" spans="1:7">
      <c r="A28" s="46">
        <v>43529</v>
      </c>
      <c r="B28" s="71" t="s">
        <v>21</v>
      </c>
      <c r="C28" s="72">
        <v>227</v>
      </c>
      <c r="D28" s="72">
        <v>242</v>
      </c>
      <c r="E28" s="72">
        <v>242</v>
      </c>
      <c r="F28" s="46">
        <v>43530</v>
      </c>
      <c r="G28" s="73">
        <f t="shared" ref="G28:G33" si="3">((E28-C28)/C28*100)</f>
        <v>6.6079295154185</v>
      </c>
    </row>
    <row r="29" spans="1:7">
      <c r="A29" s="46">
        <v>43529</v>
      </c>
      <c r="B29" s="71" t="s">
        <v>50</v>
      </c>
      <c r="C29" s="72">
        <v>59.8</v>
      </c>
      <c r="D29" s="72">
        <v>68</v>
      </c>
      <c r="E29" s="72">
        <v>64.2</v>
      </c>
      <c r="F29" s="46">
        <v>43530</v>
      </c>
      <c r="G29" s="73">
        <f t="shared" si="3"/>
        <v>7.35785953177259</v>
      </c>
    </row>
    <row r="30" spans="1:7">
      <c r="A30" s="46">
        <v>43517</v>
      </c>
      <c r="B30" s="71" t="s">
        <v>51</v>
      </c>
      <c r="C30" s="72">
        <v>176</v>
      </c>
      <c r="D30" s="72">
        <v>194</v>
      </c>
      <c r="E30" s="72">
        <v>183</v>
      </c>
      <c r="F30" s="46">
        <v>43523</v>
      </c>
      <c r="G30" s="73">
        <f t="shared" si="3"/>
        <v>3.97727272727273</v>
      </c>
    </row>
    <row r="31" spans="1:7">
      <c r="A31" s="46">
        <v>43517</v>
      </c>
      <c r="B31" s="71" t="s">
        <v>51</v>
      </c>
      <c r="C31" s="72">
        <v>181</v>
      </c>
      <c r="D31" s="72">
        <v>194</v>
      </c>
      <c r="E31" s="72">
        <v>183</v>
      </c>
      <c r="F31" s="46">
        <v>43523</v>
      </c>
      <c r="G31" s="73">
        <f t="shared" si="3"/>
        <v>1.10497237569061</v>
      </c>
    </row>
    <row r="32" spans="1:7">
      <c r="A32" s="46">
        <v>43517</v>
      </c>
      <c r="B32" s="71" t="s">
        <v>52</v>
      </c>
      <c r="C32" s="72">
        <v>740</v>
      </c>
      <c r="D32" s="72">
        <v>800</v>
      </c>
      <c r="E32" s="72">
        <v>763</v>
      </c>
      <c r="F32" s="46">
        <v>43517</v>
      </c>
      <c r="G32" s="73">
        <f t="shared" si="3"/>
        <v>3.10810810810811</v>
      </c>
    </row>
    <row r="33" spans="1:7">
      <c r="A33" s="46">
        <v>43486</v>
      </c>
      <c r="B33" s="71" t="s">
        <v>53</v>
      </c>
      <c r="C33" s="72">
        <v>398</v>
      </c>
      <c r="D33" s="72">
        <v>440</v>
      </c>
      <c r="E33" s="72">
        <v>415.5</v>
      </c>
      <c r="F33" s="46">
        <v>43487</v>
      </c>
      <c r="G33" s="73">
        <f t="shared" si="3"/>
        <v>4.39698492462312</v>
      </c>
    </row>
    <row r="34" spans="1:7">
      <c r="A34" s="74">
        <v>43474</v>
      </c>
      <c r="B34" s="75" t="s">
        <v>54</v>
      </c>
      <c r="C34" s="76">
        <v>30.25</v>
      </c>
      <c r="D34" s="76">
        <v>33</v>
      </c>
      <c r="E34" s="76">
        <v>30.15</v>
      </c>
      <c r="F34" s="74">
        <v>43475</v>
      </c>
      <c r="G34" s="77">
        <f t="shared" ref="G34:G36" si="4">((E34-C34)/C34*100)</f>
        <v>-0.330578512396699</v>
      </c>
    </row>
    <row r="35" spans="1:7">
      <c r="A35" s="46">
        <v>43472</v>
      </c>
      <c r="B35" s="71" t="s">
        <v>55</v>
      </c>
      <c r="C35" s="72">
        <v>39.5</v>
      </c>
      <c r="D35" s="72">
        <v>43</v>
      </c>
      <c r="E35" s="72">
        <v>41.6</v>
      </c>
      <c r="F35" s="46">
        <v>43472</v>
      </c>
      <c r="G35" s="73">
        <f t="shared" si="4"/>
        <v>5.31645569620254</v>
      </c>
    </row>
    <row r="36" spans="1:7">
      <c r="A36" s="74">
        <v>43466</v>
      </c>
      <c r="B36" s="75" t="s">
        <v>51</v>
      </c>
      <c r="C36" s="76">
        <v>222</v>
      </c>
      <c r="D36" s="76">
        <v>254</v>
      </c>
      <c r="E36" s="76">
        <v>221</v>
      </c>
      <c r="F36" s="74">
        <v>43467</v>
      </c>
      <c r="G36" s="91">
        <f t="shared" si="4"/>
        <v>-0.45045045045045</v>
      </c>
    </row>
    <row r="37" ht="15.75"/>
    <row r="38" customFormat="1" ht="15.75" spans="1:7">
      <c r="A38" s="22"/>
      <c r="B38" s="25" t="s">
        <v>24</v>
      </c>
      <c r="C38" s="26">
        <v>0.9825</v>
      </c>
      <c r="D38" s="5"/>
      <c r="E38" s="5"/>
      <c r="F38" s="25" t="s">
        <v>25</v>
      </c>
      <c r="G38" s="88">
        <f>23/31</f>
        <v>0.741935483870968</v>
      </c>
    </row>
    <row r="39" customFormat="1" spans="1:7">
      <c r="A39" s="22"/>
      <c r="E39" s="23"/>
      <c r="G39" s="24"/>
    </row>
    <row r="40" customFormat="1" spans="1:7">
      <c r="A40" s="22"/>
      <c r="E40" s="23"/>
      <c r="G40" s="24"/>
    </row>
    <row r="41" customFormat="1" spans="1:7">
      <c r="A41" s="28" t="s">
        <v>26</v>
      </c>
      <c r="B41" s="28"/>
      <c r="C41" s="28"/>
      <c r="D41" s="28"/>
      <c r="E41" s="28"/>
      <c r="F41" s="28"/>
      <c r="G41" s="28"/>
    </row>
  </sheetData>
  <mergeCells count="2">
    <mergeCell ref="A1:G1"/>
    <mergeCell ref="A41:G41"/>
  </mergeCells>
  <pageMargins left="0.75" right="0.75" top="1" bottom="1" header="0.511805555555556" footer="0.511805555555556"/>
  <pageSetup paperSize="1" orientation="portrait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workbookViewId="0">
      <selection activeCell="K29" sqref="K29"/>
    </sheetView>
  </sheetViews>
  <sheetFormatPr defaultColWidth="9.14285714285714" defaultRowHeight="15"/>
  <cols>
    <col min="1" max="1" width="11.5714285714286" style="64" customWidth="1"/>
    <col min="2" max="2" width="20.2857142857143" style="64" customWidth="1"/>
    <col min="3" max="3" width="10.1428571428571" style="22" customWidth="1"/>
    <col min="4" max="4" width="7.71428571428571" style="22" customWidth="1"/>
    <col min="5" max="5" width="15.2857142857143" style="22" customWidth="1"/>
    <col min="6" max="6" width="13.7142857142857" style="22" customWidth="1"/>
    <col min="7" max="7" width="9.42857142857143" style="22" customWidth="1"/>
    <col min="8" max="16384" width="9.14285714285714" style="64"/>
  </cols>
  <sheetData>
    <row r="1" ht="30.75" customHeight="1" spans="1:7">
      <c r="A1" s="1" t="s">
        <v>56</v>
      </c>
      <c r="B1" s="65"/>
      <c r="C1" s="65"/>
      <c r="D1" s="65"/>
      <c r="E1" s="65"/>
      <c r="F1" s="65"/>
      <c r="G1" s="66"/>
    </row>
    <row r="2" spans="1:7">
      <c r="A2" s="4"/>
      <c r="B2" s="5"/>
      <c r="C2" s="5"/>
      <c r="D2" s="5"/>
      <c r="E2" s="5"/>
      <c r="F2" s="5"/>
      <c r="G2" s="5"/>
    </row>
    <row r="3" ht="15.75" spans="1:7">
      <c r="A3" s="4"/>
      <c r="B3" s="5"/>
      <c r="C3" s="5"/>
      <c r="D3" s="5"/>
      <c r="E3" s="5"/>
      <c r="F3" s="5"/>
      <c r="G3" s="5"/>
    </row>
    <row r="4" ht="45" spans="1:7">
      <c r="A4" s="67" t="s">
        <v>7</v>
      </c>
      <c r="B4" s="68" t="s">
        <v>8</v>
      </c>
      <c r="C4" s="68" t="s">
        <v>9</v>
      </c>
      <c r="D4" s="68" t="s">
        <v>10</v>
      </c>
      <c r="E4" s="69" t="s">
        <v>11</v>
      </c>
      <c r="F4" s="68" t="s">
        <v>12</v>
      </c>
      <c r="G4" s="70" t="s">
        <v>13</v>
      </c>
    </row>
    <row r="5" spans="1:7">
      <c r="A5" s="46"/>
      <c r="B5" s="71"/>
      <c r="C5" s="72"/>
      <c r="D5" s="72"/>
      <c r="E5" s="72"/>
      <c r="F5" s="46"/>
      <c r="G5" s="73"/>
    </row>
    <row r="6" spans="1:7">
      <c r="A6" s="46">
        <v>43454</v>
      </c>
      <c r="B6" s="71" t="s">
        <v>41</v>
      </c>
      <c r="C6" s="72">
        <v>58.2</v>
      </c>
      <c r="D6" s="72">
        <v>64</v>
      </c>
      <c r="E6" s="72">
        <v>58.4</v>
      </c>
      <c r="F6" s="46">
        <v>43455</v>
      </c>
      <c r="G6" s="73">
        <f t="shared" ref="G6:G10" si="0">((E6-C6)/C6*100)</f>
        <v>0.343642611683841</v>
      </c>
    </row>
    <row r="7" spans="1:7">
      <c r="A7" s="46">
        <v>43448</v>
      </c>
      <c r="B7" s="71" t="s">
        <v>57</v>
      </c>
      <c r="C7" s="72">
        <v>482</v>
      </c>
      <c r="D7" s="72">
        <v>520</v>
      </c>
      <c r="E7" s="72">
        <v>493</v>
      </c>
      <c r="F7" s="46">
        <v>43448</v>
      </c>
      <c r="G7" s="73">
        <f t="shared" si="0"/>
        <v>2.28215767634855</v>
      </c>
    </row>
    <row r="8" spans="1:7">
      <c r="A8" s="46">
        <v>43447</v>
      </c>
      <c r="B8" s="71" t="s">
        <v>58</v>
      </c>
      <c r="C8" s="72">
        <v>77</v>
      </c>
      <c r="D8" s="72">
        <v>89</v>
      </c>
      <c r="E8" s="72">
        <v>83</v>
      </c>
      <c r="F8" s="46">
        <v>43448</v>
      </c>
      <c r="G8" s="73">
        <f t="shared" si="0"/>
        <v>7.79220779220779</v>
      </c>
    </row>
    <row r="9" spans="1:7">
      <c r="A9" s="74">
        <v>43424</v>
      </c>
      <c r="B9" s="75" t="s">
        <v>59</v>
      </c>
      <c r="C9" s="76">
        <v>34.3</v>
      </c>
      <c r="D9" s="76">
        <v>39</v>
      </c>
      <c r="E9" s="76">
        <v>29.55</v>
      </c>
      <c r="F9" s="74">
        <v>43424</v>
      </c>
      <c r="G9" s="77">
        <f t="shared" si="0"/>
        <v>-13.8483965014577</v>
      </c>
    </row>
    <row r="10" spans="1:7">
      <c r="A10" s="74">
        <v>43389</v>
      </c>
      <c r="B10" s="75" t="s">
        <v>60</v>
      </c>
      <c r="C10" s="76">
        <v>656</v>
      </c>
      <c r="D10" s="76">
        <v>714</v>
      </c>
      <c r="E10" s="76">
        <v>650</v>
      </c>
      <c r="F10" s="74">
        <v>43390</v>
      </c>
      <c r="G10" s="77">
        <f t="shared" si="0"/>
        <v>-0.914634146341463</v>
      </c>
    </row>
    <row r="11" spans="1:7">
      <c r="A11" s="46">
        <v>43383</v>
      </c>
      <c r="B11" s="71" t="s">
        <v>61</v>
      </c>
      <c r="C11" s="72">
        <v>35.3</v>
      </c>
      <c r="D11" s="72">
        <v>39</v>
      </c>
      <c r="E11" s="72">
        <v>37.6</v>
      </c>
      <c r="F11" s="46">
        <v>43388</v>
      </c>
      <c r="G11" s="73">
        <f t="shared" ref="G11:G13" si="1">((E11-C11)/C11*100)</f>
        <v>6.51558073654392</v>
      </c>
    </row>
    <row r="12" spans="1:7">
      <c r="A12" s="46">
        <v>43348</v>
      </c>
      <c r="B12" s="71" t="s">
        <v>62</v>
      </c>
      <c r="C12" s="72">
        <v>223</v>
      </c>
      <c r="D12" s="72">
        <v>254</v>
      </c>
      <c r="E12" s="72">
        <v>223</v>
      </c>
      <c r="F12" s="46">
        <v>43353</v>
      </c>
      <c r="G12" s="73">
        <f t="shared" si="1"/>
        <v>0</v>
      </c>
    </row>
    <row r="13" spans="1:7">
      <c r="A13" s="46" t="s">
        <v>63</v>
      </c>
      <c r="B13" s="71" t="s">
        <v>64</v>
      </c>
      <c r="C13" s="72">
        <v>7.55</v>
      </c>
      <c r="D13" s="72">
        <v>9.4</v>
      </c>
      <c r="E13" s="72">
        <v>8.15</v>
      </c>
      <c r="F13" s="46">
        <v>43619</v>
      </c>
      <c r="G13" s="73">
        <f t="shared" si="1"/>
        <v>7.94701986754968</v>
      </c>
    </row>
    <row r="14" spans="1:7">
      <c r="A14" s="74">
        <v>43342</v>
      </c>
      <c r="B14" s="75" t="s">
        <v>65</v>
      </c>
      <c r="C14" s="76">
        <v>2110</v>
      </c>
      <c r="D14" s="76">
        <v>2400</v>
      </c>
      <c r="E14" s="76">
        <v>2030</v>
      </c>
      <c r="F14" s="74">
        <v>43343</v>
      </c>
      <c r="G14" s="77">
        <f t="shared" ref="G14:G43" si="2">((E14-C14)/C14*100)</f>
        <v>-3.7914691943128</v>
      </c>
    </row>
    <row r="15" spans="1:7">
      <c r="A15" s="46">
        <v>43342</v>
      </c>
      <c r="B15" s="71" t="s">
        <v>66</v>
      </c>
      <c r="C15" s="72">
        <v>17.5</v>
      </c>
      <c r="D15" s="72">
        <v>20</v>
      </c>
      <c r="E15" s="72">
        <v>18.8</v>
      </c>
      <c r="F15" s="46">
        <v>43342</v>
      </c>
      <c r="G15" s="73">
        <f t="shared" si="2"/>
        <v>7.42857142857143</v>
      </c>
    </row>
    <row r="16" spans="1:7">
      <c r="A16" s="46">
        <v>43340</v>
      </c>
      <c r="B16" s="71" t="s">
        <v>67</v>
      </c>
      <c r="C16" s="72">
        <v>136.5</v>
      </c>
      <c r="D16" s="72">
        <v>159</v>
      </c>
      <c r="E16" s="72">
        <v>146</v>
      </c>
      <c r="F16" s="46">
        <v>43342</v>
      </c>
      <c r="G16" s="73">
        <f t="shared" si="2"/>
        <v>6.95970695970696</v>
      </c>
    </row>
    <row r="17" spans="1:7">
      <c r="A17" s="46">
        <v>43336</v>
      </c>
      <c r="B17" s="71" t="s">
        <v>68</v>
      </c>
      <c r="C17" s="72">
        <v>225</v>
      </c>
      <c r="D17" s="72">
        <v>249</v>
      </c>
      <c r="E17" s="72">
        <v>234</v>
      </c>
      <c r="F17" s="46">
        <v>43339</v>
      </c>
      <c r="G17" s="73">
        <f t="shared" si="2"/>
        <v>4</v>
      </c>
    </row>
    <row r="18" spans="1:7">
      <c r="A18" s="46">
        <v>43336</v>
      </c>
      <c r="B18" s="71" t="s">
        <v>69</v>
      </c>
      <c r="C18" s="72">
        <v>68</v>
      </c>
      <c r="D18" s="72">
        <v>74</v>
      </c>
      <c r="E18" s="72">
        <v>74</v>
      </c>
      <c r="F18" s="46">
        <v>43339</v>
      </c>
      <c r="G18" s="73">
        <f t="shared" si="2"/>
        <v>8.82352941176471</v>
      </c>
    </row>
    <row r="19" spans="1:7">
      <c r="A19" s="46">
        <v>43333</v>
      </c>
      <c r="B19" s="71" t="s">
        <v>70</v>
      </c>
      <c r="C19" s="72">
        <v>234</v>
      </c>
      <c r="D19" s="72">
        <v>264</v>
      </c>
      <c r="E19" s="72">
        <v>257</v>
      </c>
      <c r="F19" s="46">
        <v>43335</v>
      </c>
      <c r="G19" s="73">
        <f t="shared" si="2"/>
        <v>9.82905982905983</v>
      </c>
    </row>
    <row r="20" spans="1:7">
      <c r="A20" s="46">
        <v>43333</v>
      </c>
      <c r="B20" s="71" t="s">
        <v>71</v>
      </c>
      <c r="C20" s="72">
        <v>7100</v>
      </c>
      <c r="D20" s="72">
        <v>7700</v>
      </c>
      <c r="E20" s="72">
        <v>7650</v>
      </c>
      <c r="F20" s="46">
        <v>43335</v>
      </c>
      <c r="G20" s="73">
        <f t="shared" si="2"/>
        <v>7.74647887323944</v>
      </c>
    </row>
    <row r="21" spans="1:7">
      <c r="A21" s="46">
        <v>43333</v>
      </c>
      <c r="B21" s="71" t="s">
        <v>72</v>
      </c>
      <c r="C21" s="72">
        <v>284</v>
      </c>
      <c r="D21" s="72">
        <v>312</v>
      </c>
      <c r="E21" s="72">
        <v>296</v>
      </c>
      <c r="F21" s="46">
        <v>43333</v>
      </c>
      <c r="G21" s="73">
        <f t="shared" si="2"/>
        <v>4.22535211267606</v>
      </c>
    </row>
    <row r="22" spans="1:7">
      <c r="A22" s="46">
        <v>43326</v>
      </c>
      <c r="B22" s="71" t="s">
        <v>73</v>
      </c>
      <c r="C22" s="72">
        <v>1435</v>
      </c>
      <c r="D22" s="72">
        <v>1540</v>
      </c>
      <c r="E22" s="72">
        <v>1454</v>
      </c>
      <c r="F22" s="46">
        <v>43328</v>
      </c>
      <c r="G22" s="73">
        <f t="shared" si="2"/>
        <v>1.32404181184669</v>
      </c>
    </row>
    <row r="23" spans="1:7">
      <c r="A23" s="74">
        <v>43326</v>
      </c>
      <c r="B23" s="75" t="s">
        <v>35</v>
      </c>
      <c r="C23" s="76">
        <v>394</v>
      </c>
      <c r="D23" s="76">
        <v>438</v>
      </c>
      <c r="E23" s="76">
        <v>393</v>
      </c>
      <c r="F23" s="74">
        <v>43328</v>
      </c>
      <c r="G23" s="77">
        <f t="shared" si="2"/>
        <v>-0.253807106598985</v>
      </c>
    </row>
    <row r="24" spans="1:9">
      <c r="A24" s="46">
        <v>43325</v>
      </c>
      <c r="B24" s="71" t="s">
        <v>74</v>
      </c>
      <c r="C24" s="72">
        <v>1062</v>
      </c>
      <c r="D24" s="72">
        <v>1150</v>
      </c>
      <c r="E24" s="72">
        <v>1127</v>
      </c>
      <c r="F24" s="46">
        <v>43326</v>
      </c>
      <c r="G24" s="73">
        <f t="shared" si="2"/>
        <v>6.12052730696799</v>
      </c>
      <c r="I24" s="89"/>
    </row>
    <row r="25" spans="1:7">
      <c r="A25" s="46">
        <v>43319</v>
      </c>
      <c r="B25" s="71" t="s">
        <v>75</v>
      </c>
      <c r="C25" s="72">
        <v>49.2</v>
      </c>
      <c r="D25" s="72">
        <v>56</v>
      </c>
      <c r="E25" s="72">
        <v>50.5</v>
      </c>
      <c r="F25" s="46">
        <v>43322</v>
      </c>
      <c r="G25" s="73">
        <f t="shared" si="2"/>
        <v>2.64227642276422</v>
      </c>
    </row>
    <row r="26" spans="1:7">
      <c r="A26" s="46">
        <v>43319</v>
      </c>
      <c r="B26" s="71" t="s">
        <v>76</v>
      </c>
      <c r="C26" s="72">
        <v>216</v>
      </c>
      <c r="D26" s="72">
        <v>249</v>
      </c>
      <c r="E26" s="72">
        <v>234</v>
      </c>
      <c r="F26" s="46">
        <v>43320</v>
      </c>
      <c r="G26" s="73">
        <f t="shared" si="2"/>
        <v>8.33333333333333</v>
      </c>
    </row>
    <row r="27" spans="1:7">
      <c r="A27" s="46">
        <v>43318</v>
      </c>
      <c r="B27" s="71" t="s">
        <v>77</v>
      </c>
      <c r="C27" s="72">
        <v>217</v>
      </c>
      <c r="D27" s="72">
        <v>249</v>
      </c>
      <c r="E27" s="72">
        <v>238</v>
      </c>
      <c r="F27" s="46">
        <v>43319</v>
      </c>
      <c r="G27" s="73">
        <f t="shared" si="2"/>
        <v>9.67741935483871</v>
      </c>
    </row>
    <row r="28" spans="1:7">
      <c r="A28" s="46">
        <v>43312</v>
      </c>
      <c r="B28" s="71" t="s">
        <v>78</v>
      </c>
      <c r="C28" s="72">
        <v>877</v>
      </c>
      <c r="D28" s="72">
        <v>935</v>
      </c>
      <c r="E28" s="72">
        <v>927</v>
      </c>
      <c r="F28" s="46">
        <v>43313</v>
      </c>
      <c r="G28" s="73">
        <f t="shared" si="2"/>
        <v>5.70125427594071</v>
      </c>
    </row>
    <row r="29" spans="1:7">
      <c r="A29" s="46">
        <v>43305</v>
      </c>
      <c r="B29" s="71" t="s">
        <v>79</v>
      </c>
      <c r="C29" s="72">
        <v>250</v>
      </c>
      <c r="D29" s="72">
        <v>284</v>
      </c>
      <c r="E29" s="72">
        <v>258</v>
      </c>
      <c r="F29" s="46">
        <v>43311</v>
      </c>
      <c r="G29" s="73">
        <f t="shared" si="2"/>
        <v>3.2</v>
      </c>
    </row>
    <row r="30" spans="1:7">
      <c r="A30" s="46">
        <v>43305</v>
      </c>
      <c r="B30" s="71" t="s">
        <v>80</v>
      </c>
      <c r="C30" s="72">
        <v>27690</v>
      </c>
      <c r="D30" s="72">
        <v>30500</v>
      </c>
      <c r="E30" s="72">
        <v>28820</v>
      </c>
      <c r="F30" s="46">
        <v>43308</v>
      </c>
      <c r="G30" s="73">
        <f t="shared" si="2"/>
        <v>4.0808956301914</v>
      </c>
    </row>
    <row r="31" spans="1:7">
      <c r="A31" s="74">
        <v>43284</v>
      </c>
      <c r="B31" s="75" t="s">
        <v>81</v>
      </c>
      <c r="C31" s="76">
        <v>125</v>
      </c>
      <c r="D31" s="76">
        <v>144</v>
      </c>
      <c r="E31" s="76">
        <v>110</v>
      </c>
      <c r="F31" s="74">
        <v>43332</v>
      </c>
      <c r="G31" s="77">
        <f t="shared" si="2"/>
        <v>-12</v>
      </c>
    </row>
    <row r="32" spans="1:7">
      <c r="A32" s="46">
        <v>43269</v>
      </c>
      <c r="B32" s="71" t="s">
        <v>82</v>
      </c>
      <c r="C32" s="72">
        <v>196</v>
      </c>
      <c r="D32" s="72">
        <v>218</v>
      </c>
      <c r="E32" s="72">
        <v>218</v>
      </c>
      <c r="F32" s="46">
        <v>43270</v>
      </c>
      <c r="G32" s="73">
        <f t="shared" si="2"/>
        <v>11.2244897959184</v>
      </c>
    </row>
    <row r="33" spans="1:7">
      <c r="A33" s="46">
        <v>43263</v>
      </c>
      <c r="B33" s="71" t="s">
        <v>83</v>
      </c>
      <c r="C33" s="72">
        <v>2448</v>
      </c>
      <c r="D33" s="72">
        <v>2690</v>
      </c>
      <c r="E33" s="72">
        <v>2490</v>
      </c>
      <c r="F33" s="46">
        <v>43266</v>
      </c>
      <c r="G33" s="73">
        <f t="shared" si="2"/>
        <v>1.7156862745098</v>
      </c>
    </row>
    <row r="34" spans="1:7">
      <c r="A34" s="46">
        <v>43263</v>
      </c>
      <c r="B34" s="71" t="s">
        <v>84</v>
      </c>
      <c r="C34" s="72">
        <v>121</v>
      </c>
      <c r="D34" s="72">
        <v>133</v>
      </c>
      <c r="E34" s="72">
        <v>122.6</v>
      </c>
      <c r="F34" s="46">
        <v>43322</v>
      </c>
      <c r="G34" s="73">
        <f t="shared" si="2"/>
        <v>1.32231404958677</v>
      </c>
    </row>
    <row r="35" spans="1:7">
      <c r="A35" s="46">
        <v>43258</v>
      </c>
      <c r="B35" s="71" t="s">
        <v>79</v>
      </c>
      <c r="C35" s="72">
        <v>273</v>
      </c>
      <c r="D35" s="72">
        <v>304</v>
      </c>
      <c r="E35" s="72">
        <v>281.4</v>
      </c>
      <c r="F35" s="46">
        <v>43263</v>
      </c>
      <c r="G35" s="73">
        <f t="shared" si="2"/>
        <v>3.07692307692307</v>
      </c>
    </row>
    <row r="36" spans="1:7">
      <c r="A36" s="46">
        <v>43245</v>
      </c>
      <c r="B36" s="71" t="s">
        <v>85</v>
      </c>
      <c r="C36" s="72">
        <v>820</v>
      </c>
      <c r="D36" s="72">
        <v>885</v>
      </c>
      <c r="E36" s="72">
        <v>870</v>
      </c>
      <c r="F36" s="46">
        <v>43248</v>
      </c>
      <c r="G36" s="73">
        <f t="shared" si="2"/>
        <v>6.09756097560976</v>
      </c>
    </row>
    <row r="37" spans="1:7">
      <c r="A37" s="46">
        <v>43217</v>
      </c>
      <c r="B37" s="71" t="s">
        <v>86</v>
      </c>
      <c r="C37" s="72">
        <v>107</v>
      </c>
      <c r="D37" s="72">
        <v>124</v>
      </c>
      <c r="E37" s="72">
        <v>107.3</v>
      </c>
      <c r="F37" s="46">
        <v>43265</v>
      </c>
      <c r="G37" s="73">
        <f t="shared" si="2"/>
        <v>0.280373831775698</v>
      </c>
    </row>
    <row r="38" spans="1:7">
      <c r="A38" s="46">
        <v>43207</v>
      </c>
      <c r="B38" s="71" t="s">
        <v>87</v>
      </c>
      <c r="C38" s="72">
        <v>260</v>
      </c>
      <c r="D38" s="72">
        <v>284</v>
      </c>
      <c r="E38" s="72">
        <v>273</v>
      </c>
      <c r="F38" s="46">
        <v>43208</v>
      </c>
      <c r="G38" s="73">
        <f t="shared" si="2"/>
        <v>5</v>
      </c>
    </row>
    <row r="39" spans="1:7">
      <c r="A39" s="46">
        <v>43202</v>
      </c>
      <c r="B39" s="71" t="s">
        <v>88</v>
      </c>
      <c r="C39" s="72">
        <v>58.5</v>
      </c>
      <c r="D39" s="72">
        <v>66</v>
      </c>
      <c r="E39" s="72">
        <v>58.9</v>
      </c>
      <c r="F39" s="46">
        <v>43208</v>
      </c>
      <c r="G39" s="73">
        <f t="shared" si="2"/>
        <v>0.683760683760681</v>
      </c>
    </row>
    <row r="40" spans="1:7">
      <c r="A40" s="46">
        <v>43195</v>
      </c>
      <c r="B40" s="71" t="s">
        <v>89</v>
      </c>
      <c r="C40" s="72">
        <v>25.5</v>
      </c>
      <c r="D40" s="72">
        <v>29</v>
      </c>
      <c r="E40" s="72">
        <v>26.5</v>
      </c>
      <c r="F40" s="46">
        <v>43201</v>
      </c>
      <c r="G40" s="73">
        <f t="shared" si="2"/>
        <v>3.92156862745098</v>
      </c>
    </row>
    <row r="41" spans="1:7">
      <c r="A41" s="46">
        <v>43124</v>
      </c>
      <c r="B41" s="71" t="s">
        <v>90</v>
      </c>
      <c r="C41" s="72">
        <v>31.8</v>
      </c>
      <c r="D41" s="72">
        <v>38</v>
      </c>
      <c r="E41" s="72">
        <v>34</v>
      </c>
      <c r="F41" s="46">
        <v>43146</v>
      </c>
      <c r="G41" s="73">
        <f t="shared" si="2"/>
        <v>6.91823899371069</v>
      </c>
    </row>
    <row r="42" spans="1:7">
      <c r="A42" s="74">
        <v>43116</v>
      </c>
      <c r="B42" s="75" t="s">
        <v>91</v>
      </c>
      <c r="C42" s="76">
        <v>413</v>
      </c>
      <c r="D42" s="76">
        <v>480</v>
      </c>
      <c r="E42" s="76">
        <v>412</v>
      </c>
      <c r="F42" s="74">
        <v>43117</v>
      </c>
      <c r="G42" s="77">
        <f t="shared" si="2"/>
        <v>-0.242130750605327</v>
      </c>
    </row>
    <row r="43" spans="1:7">
      <c r="A43" s="74">
        <v>43104</v>
      </c>
      <c r="B43" s="75" t="s">
        <v>92</v>
      </c>
      <c r="C43" s="76">
        <v>91.5</v>
      </c>
      <c r="D43" s="76">
        <v>104</v>
      </c>
      <c r="E43" s="76">
        <v>91</v>
      </c>
      <c r="F43" s="74">
        <v>43111</v>
      </c>
      <c r="G43" s="77">
        <f t="shared" si="2"/>
        <v>-0.546448087431694</v>
      </c>
    </row>
    <row r="44" ht="15.75"/>
    <row r="45" customFormat="1" ht="15.75" spans="1:7">
      <c r="A45" s="22"/>
      <c r="B45" s="25" t="s">
        <v>24</v>
      </c>
      <c r="C45" s="26">
        <v>1.2361</v>
      </c>
      <c r="D45" s="5"/>
      <c r="E45" s="5"/>
      <c r="F45" s="25" t="s">
        <v>25</v>
      </c>
      <c r="G45" s="88">
        <f>31/38</f>
        <v>0.815789473684211</v>
      </c>
    </row>
    <row r="46" customFormat="1" spans="1:7">
      <c r="A46" s="22"/>
      <c r="E46" s="23"/>
      <c r="G46" s="24"/>
    </row>
    <row r="47" customFormat="1" spans="1:7">
      <c r="A47" s="22"/>
      <c r="E47" s="23"/>
      <c r="G47" s="24"/>
    </row>
    <row r="48" customFormat="1" spans="1:7">
      <c r="A48" s="28" t="s">
        <v>26</v>
      </c>
      <c r="B48" s="28"/>
      <c r="C48" s="28"/>
      <c r="D48" s="28"/>
      <c r="E48" s="28"/>
      <c r="F48" s="28"/>
      <c r="G48" s="28"/>
    </row>
  </sheetData>
  <mergeCells count="2">
    <mergeCell ref="A1:G1"/>
    <mergeCell ref="A48:G48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workbookViewId="0">
      <selection activeCell="C15" sqref="C15"/>
    </sheetView>
  </sheetViews>
  <sheetFormatPr defaultColWidth="9.14285714285714" defaultRowHeight="15" outlineLevelCol="6"/>
  <cols>
    <col min="1" max="1" width="11.5714285714286" style="64" customWidth="1"/>
    <col min="2" max="2" width="16.5714285714286" style="64" customWidth="1"/>
    <col min="3" max="3" width="10.1428571428571" style="22" customWidth="1"/>
    <col min="4" max="4" width="7.71428571428571" style="22" customWidth="1"/>
    <col min="5" max="5" width="15.2857142857143" style="22" customWidth="1"/>
    <col min="6" max="6" width="13.7142857142857" style="22" customWidth="1"/>
    <col min="7" max="7" width="9.42857142857143" style="22" customWidth="1"/>
    <col min="8" max="16384" width="9.14285714285714" style="64"/>
  </cols>
  <sheetData>
    <row r="1" ht="30.75" customHeight="1" spans="1:7">
      <c r="A1" s="1" t="s">
        <v>93</v>
      </c>
      <c r="B1" s="65"/>
      <c r="C1" s="65"/>
      <c r="D1" s="65"/>
      <c r="E1" s="65"/>
      <c r="F1" s="65"/>
      <c r="G1" s="66"/>
    </row>
    <row r="2" spans="1:7">
      <c r="A2" s="4"/>
      <c r="B2" s="5"/>
      <c r="C2" s="5"/>
      <c r="D2" s="5"/>
      <c r="E2" s="5"/>
      <c r="F2" s="5"/>
      <c r="G2" s="5"/>
    </row>
    <row r="3" ht="15.75" spans="1:7">
      <c r="A3" s="4"/>
      <c r="B3" s="5"/>
      <c r="C3" s="5"/>
      <c r="D3" s="5"/>
      <c r="E3" s="5"/>
      <c r="F3" s="5"/>
      <c r="G3" s="5"/>
    </row>
    <row r="4" ht="45" spans="1:7">
      <c r="A4" s="67" t="s">
        <v>7</v>
      </c>
      <c r="B4" s="68" t="s">
        <v>8</v>
      </c>
      <c r="C4" s="68" t="s">
        <v>9</v>
      </c>
      <c r="D4" s="68" t="s">
        <v>10</v>
      </c>
      <c r="E4" s="69" t="s">
        <v>11</v>
      </c>
      <c r="F4" s="68" t="s">
        <v>12</v>
      </c>
      <c r="G4" s="70" t="s">
        <v>13</v>
      </c>
    </row>
    <row r="5" spans="1:7">
      <c r="A5" s="46">
        <v>43095</v>
      </c>
      <c r="B5" s="71" t="s">
        <v>94</v>
      </c>
      <c r="C5" s="72">
        <v>1125</v>
      </c>
      <c r="D5" s="72">
        <v>1240</v>
      </c>
      <c r="E5" s="72">
        <v>1180</v>
      </c>
      <c r="F5" s="46">
        <v>43103</v>
      </c>
      <c r="G5" s="73">
        <f>((E5-C5)/C5*100)</f>
        <v>4.88888888888889</v>
      </c>
    </row>
    <row r="6" spans="1:7">
      <c r="A6" s="46">
        <v>43095</v>
      </c>
      <c r="B6" s="71" t="s">
        <v>95</v>
      </c>
      <c r="C6" s="72">
        <v>23.2</v>
      </c>
      <c r="D6" s="72">
        <v>27</v>
      </c>
      <c r="E6" s="72">
        <v>25.7</v>
      </c>
      <c r="F6" s="46" t="s">
        <v>96</v>
      </c>
      <c r="G6" s="73">
        <f t="shared" ref="G6:G11" si="0">((E6-C6)/C6*100)</f>
        <v>10.7758620689655</v>
      </c>
    </row>
    <row r="7" spans="1:7">
      <c r="A7" s="46">
        <v>43095</v>
      </c>
      <c r="B7" s="71" t="s">
        <v>97</v>
      </c>
      <c r="C7" s="72">
        <v>33</v>
      </c>
      <c r="D7" s="72">
        <v>39</v>
      </c>
      <c r="E7" s="72">
        <v>37.4</v>
      </c>
      <c r="F7" s="46" t="s">
        <v>96</v>
      </c>
      <c r="G7" s="73">
        <f t="shared" si="0"/>
        <v>13.3333333333333</v>
      </c>
    </row>
    <row r="8" spans="1:7">
      <c r="A8" s="46">
        <v>43089</v>
      </c>
      <c r="B8" s="71" t="s">
        <v>98</v>
      </c>
      <c r="C8" s="72">
        <v>55.8</v>
      </c>
      <c r="D8" s="72">
        <v>64</v>
      </c>
      <c r="E8" s="72">
        <v>58.7</v>
      </c>
      <c r="F8" s="46" t="s">
        <v>96</v>
      </c>
      <c r="G8" s="73">
        <f t="shared" si="0"/>
        <v>5.19713261648747</v>
      </c>
    </row>
    <row r="9" spans="1:7">
      <c r="A9" s="46" t="s">
        <v>99</v>
      </c>
      <c r="B9" s="71" t="s">
        <v>100</v>
      </c>
      <c r="C9" s="72">
        <v>701</v>
      </c>
      <c r="D9" s="72">
        <v>780</v>
      </c>
      <c r="E9" s="72">
        <v>744</v>
      </c>
      <c r="F9" s="46" t="s">
        <v>101</v>
      </c>
      <c r="G9" s="73">
        <f t="shared" si="0"/>
        <v>6.13409415121255</v>
      </c>
    </row>
    <row r="10" spans="1:7">
      <c r="A10" s="74">
        <v>43076</v>
      </c>
      <c r="B10" s="75" t="s">
        <v>102</v>
      </c>
      <c r="C10" s="76">
        <v>208</v>
      </c>
      <c r="D10" s="76">
        <v>243</v>
      </c>
      <c r="E10" s="76">
        <v>203</v>
      </c>
      <c r="F10" s="74" t="s">
        <v>101</v>
      </c>
      <c r="G10" s="77">
        <f t="shared" si="0"/>
        <v>-2.40384615384615</v>
      </c>
    </row>
    <row r="11" spans="1:7">
      <c r="A11" s="46" t="s">
        <v>103</v>
      </c>
      <c r="B11" s="71" t="s">
        <v>104</v>
      </c>
      <c r="C11" s="72">
        <v>13.05</v>
      </c>
      <c r="D11" s="72">
        <v>16</v>
      </c>
      <c r="E11" s="72">
        <v>14.25</v>
      </c>
      <c r="F11" s="46" t="s">
        <v>105</v>
      </c>
      <c r="G11" s="73">
        <f t="shared" si="0"/>
        <v>9.19540229885057</v>
      </c>
    </row>
    <row r="12" spans="1:7">
      <c r="A12" s="46" t="s">
        <v>106</v>
      </c>
      <c r="B12" s="71" t="s">
        <v>107</v>
      </c>
      <c r="C12" s="72">
        <v>18.3</v>
      </c>
      <c r="D12" s="72">
        <v>22</v>
      </c>
      <c r="E12" s="72">
        <v>18.8</v>
      </c>
      <c r="F12" s="46" t="s">
        <v>103</v>
      </c>
      <c r="G12" s="73">
        <f t="shared" ref="G12:G18" si="1">((E12-C12)/C12*100)</f>
        <v>2.73224043715847</v>
      </c>
    </row>
    <row r="13" spans="1:7">
      <c r="A13" s="46" t="s">
        <v>108</v>
      </c>
      <c r="B13" s="71" t="s">
        <v>109</v>
      </c>
      <c r="C13" s="72">
        <v>1011</v>
      </c>
      <c r="D13" s="72">
        <v>1100</v>
      </c>
      <c r="E13" s="72">
        <v>1100</v>
      </c>
      <c r="F13" s="46" t="s">
        <v>103</v>
      </c>
      <c r="G13" s="73">
        <f t="shared" si="1"/>
        <v>8.80316518298714</v>
      </c>
    </row>
    <row r="14" spans="1:7">
      <c r="A14" s="46" t="s">
        <v>110</v>
      </c>
      <c r="B14" s="71" t="s">
        <v>81</v>
      </c>
      <c r="C14" s="72">
        <v>153.5</v>
      </c>
      <c r="D14" s="72">
        <v>172</v>
      </c>
      <c r="E14" s="72">
        <v>161.1</v>
      </c>
      <c r="F14" s="46" t="s">
        <v>108</v>
      </c>
      <c r="G14" s="73">
        <f t="shared" si="1"/>
        <v>4.95114006514658</v>
      </c>
    </row>
    <row r="15" spans="1:7">
      <c r="A15" s="46" t="s">
        <v>111</v>
      </c>
      <c r="B15" s="71" t="s">
        <v>112</v>
      </c>
      <c r="C15" s="72">
        <v>163</v>
      </c>
      <c r="D15" s="72">
        <v>184</v>
      </c>
      <c r="E15" s="72">
        <v>174</v>
      </c>
      <c r="F15" s="46" t="s">
        <v>113</v>
      </c>
      <c r="G15" s="73">
        <f t="shared" si="1"/>
        <v>6.74846625766871</v>
      </c>
    </row>
    <row r="16" spans="1:7">
      <c r="A16" s="46" t="s">
        <v>114</v>
      </c>
      <c r="B16" s="71" t="s">
        <v>115</v>
      </c>
      <c r="C16" s="72">
        <v>234</v>
      </c>
      <c r="D16" s="72">
        <v>268</v>
      </c>
      <c r="E16" s="72">
        <v>261</v>
      </c>
      <c r="F16" s="46" t="s">
        <v>116</v>
      </c>
      <c r="G16" s="73">
        <f t="shared" si="1"/>
        <v>11.5384615384615</v>
      </c>
    </row>
    <row r="17" spans="1:7">
      <c r="A17" s="46">
        <v>43040</v>
      </c>
      <c r="B17" s="71" t="s">
        <v>117</v>
      </c>
      <c r="C17" s="72">
        <v>808</v>
      </c>
      <c r="D17" s="72">
        <v>900</v>
      </c>
      <c r="E17" s="72">
        <v>858</v>
      </c>
      <c r="F17" s="46">
        <v>43045</v>
      </c>
      <c r="G17" s="73">
        <f t="shared" si="1"/>
        <v>6.18811881188119</v>
      </c>
    </row>
    <row r="18" spans="1:7">
      <c r="A18" s="46" t="s">
        <v>118</v>
      </c>
      <c r="B18" s="71" t="s">
        <v>119</v>
      </c>
      <c r="C18" s="72">
        <v>1007</v>
      </c>
      <c r="D18" s="72">
        <v>1080</v>
      </c>
      <c r="E18" s="72">
        <v>1035</v>
      </c>
      <c r="F18" s="46">
        <v>43035</v>
      </c>
      <c r="G18" s="73">
        <f t="shared" si="1"/>
        <v>2.78053624627607</v>
      </c>
    </row>
    <row r="19" spans="1:7">
      <c r="A19" s="46" t="s">
        <v>118</v>
      </c>
      <c r="B19" s="71" t="s">
        <v>120</v>
      </c>
      <c r="C19" s="72">
        <v>320</v>
      </c>
      <c r="D19" s="72">
        <v>360</v>
      </c>
      <c r="E19" s="72">
        <v>337</v>
      </c>
      <c r="F19" s="46" t="s">
        <v>121</v>
      </c>
      <c r="G19" s="73">
        <f t="shared" ref="G19:G23" si="2">((E19-C19)/C19*100)</f>
        <v>5.3125</v>
      </c>
    </row>
    <row r="20" spans="1:7">
      <c r="A20" s="46">
        <v>43031</v>
      </c>
      <c r="B20" s="71" t="s">
        <v>122</v>
      </c>
      <c r="C20" s="72">
        <v>142.5</v>
      </c>
      <c r="D20" s="72">
        <v>160</v>
      </c>
      <c r="E20" s="72">
        <v>147</v>
      </c>
      <c r="F20" s="46" t="s">
        <v>121</v>
      </c>
      <c r="G20" s="73">
        <f t="shared" si="2"/>
        <v>3.15789473684211</v>
      </c>
    </row>
    <row r="21" spans="1:7">
      <c r="A21" s="46">
        <v>43019</v>
      </c>
      <c r="B21" s="71" t="s">
        <v>64</v>
      </c>
      <c r="C21" s="72">
        <v>16.15</v>
      </c>
      <c r="D21" s="72">
        <v>19</v>
      </c>
      <c r="E21" s="72">
        <v>17.2</v>
      </c>
      <c r="F21" s="46">
        <v>43040</v>
      </c>
      <c r="G21" s="73">
        <f t="shared" si="2"/>
        <v>6.5015479876161</v>
      </c>
    </row>
    <row r="22" spans="1:7">
      <c r="A22" s="46">
        <v>43018</v>
      </c>
      <c r="B22" s="71" t="s">
        <v>123</v>
      </c>
      <c r="C22" s="72">
        <v>14.05</v>
      </c>
      <c r="D22" s="72">
        <v>16</v>
      </c>
      <c r="E22" s="72">
        <v>15.1</v>
      </c>
      <c r="F22" s="46">
        <v>43019</v>
      </c>
      <c r="G22" s="73">
        <f t="shared" si="2"/>
        <v>7.47330960854092</v>
      </c>
    </row>
    <row r="23" spans="1:7">
      <c r="A23" s="46">
        <v>43017</v>
      </c>
      <c r="B23" s="71" t="s">
        <v>124</v>
      </c>
      <c r="C23" s="72">
        <v>52.7</v>
      </c>
      <c r="D23" s="72">
        <v>64</v>
      </c>
      <c r="E23" s="72">
        <v>64</v>
      </c>
      <c r="F23" s="46" t="s">
        <v>121</v>
      </c>
      <c r="G23" s="73">
        <f t="shared" si="2"/>
        <v>21.4421252371916</v>
      </c>
    </row>
    <row r="24" spans="1:7">
      <c r="A24" s="46">
        <v>42982</v>
      </c>
      <c r="B24" s="71" t="s">
        <v>125</v>
      </c>
      <c r="C24" s="72">
        <v>162</v>
      </c>
      <c r="D24" s="72">
        <v>182</v>
      </c>
      <c r="E24" s="72">
        <v>172</v>
      </c>
      <c r="F24" s="46" t="s">
        <v>126</v>
      </c>
      <c r="G24" s="73">
        <f t="shared" ref="G24:G31" si="3">((E24-C24)/C24*100)</f>
        <v>6.17283950617284</v>
      </c>
    </row>
    <row r="25" spans="1:7">
      <c r="A25" s="46" t="s">
        <v>127</v>
      </c>
      <c r="B25" s="71" t="s">
        <v>128</v>
      </c>
      <c r="C25" s="72">
        <v>368</v>
      </c>
      <c r="D25" s="72">
        <v>414</v>
      </c>
      <c r="E25" s="72">
        <v>374</v>
      </c>
      <c r="F25" s="46" t="s">
        <v>129</v>
      </c>
      <c r="G25" s="73">
        <f t="shared" si="3"/>
        <v>1.6304347826087</v>
      </c>
    </row>
    <row r="26" spans="1:7">
      <c r="A26" s="46" t="s">
        <v>130</v>
      </c>
      <c r="B26" s="71" t="s">
        <v>131</v>
      </c>
      <c r="C26" s="72">
        <v>992</v>
      </c>
      <c r="D26" s="72">
        <v>1100</v>
      </c>
      <c r="E26" s="72">
        <v>1036</v>
      </c>
      <c r="F26" s="46" t="s">
        <v>132</v>
      </c>
      <c r="G26" s="73">
        <f t="shared" si="3"/>
        <v>4.43548387096774</v>
      </c>
    </row>
    <row r="27" spans="1:7">
      <c r="A27" s="46" t="s">
        <v>133</v>
      </c>
      <c r="B27" s="71" t="s">
        <v>134</v>
      </c>
      <c r="C27" s="72">
        <v>455</v>
      </c>
      <c r="D27" s="72">
        <v>520</v>
      </c>
      <c r="E27" s="72">
        <v>489</v>
      </c>
      <c r="F27" s="46" t="s">
        <v>135</v>
      </c>
      <c r="G27" s="73">
        <f t="shared" si="3"/>
        <v>7.47252747252747</v>
      </c>
    </row>
    <row r="28" spans="1:7">
      <c r="A28" s="74">
        <v>42943</v>
      </c>
      <c r="B28" s="75" t="s">
        <v>136</v>
      </c>
      <c r="C28" s="76">
        <v>6.9</v>
      </c>
      <c r="D28" s="76">
        <v>12</v>
      </c>
      <c r="E28" s="76">
        <v>6.35</v>
      </c>
      <c r="F28" s="74">
        <v>42950</v>
      </c>
      <c r="G28" s="77">
        <f t="shared" si="3"/>
        <v>-7.97101449275363</v>
      </c>
    </row>
    <row r="29" spans="1:7">
      <c r="A29" s="74">
        <v>42941</v>
      </c>
      <c r="B29" s="75" t="s">
        <v>137</v>
      </c>
      <c r="C29" s="76">
        <v>443</v>
      </c>
      <c r="D29" s="76">
        <v>500</v>
      </c>
      <c r="E29" s="76">
        <v>406.5</v>
      </c>
      <c r="F29" s="74">
        <v>42986</v>
      </c>
      <c r="G29" s="77">
        <f t="shared" si="3"/>
        <v>-8.2392776523702</v>
      </c>
    </row>
    <row r="30" spans="1:7">
      <c r="A30" s="46">
        <v>42941</v>
      </c>
      <c r="B30" s="71" t="s">
        <v>138</v>
      </c>
      <c r="C30" s="72">
        <v>19.9</v>
      </c>
      <c r="D30" s="72">
        <v>23</v>
      </c>
      <c r="E30" s="72">
        <v>23</v>
      </c>
      <c r="F30" s="46">
        <v>42941</v>
      </c>
      <c r="G30" s="73">
        <f t="shared" si="3"/>
        <v>15.5778894472362</v>
      </c>
    </row>
    <row r="31" spans="1:7">
      <c r="A31" s="74">
        <v>42940</v>
      </c>
      <c r="B31" s="75" t="s">
        <v>139</v>
      </c>
      <c r="C31" s="76">
        <v>27.3</v>
      </c>
      <c r="D31" s="76">
        <v>31</v>
      </c>
      <c r="E31" s="76">
        <v>27.2</v>
      </c>
      <c r="F31" s="74">
        <v>42942</v>
      </c>
      <c r="G31" s="77">
        <f t="shared" si="3"/>
        <v>-0.366300366300371</v>
      </c>
    </row>
    <row r="32" spans="1:7">
      <c r="A32" s="46">
        <v>42923</v>
      </c>
      <c r="B32" s="71" t="s">
        <v>140</v>
      </c>
      <c r="C32" s="72">
        <v>22.3</v>
      </c>
      <c r="D32" s="72">
        <v>28</v>
      </c>
      <c r="E32" s="72">
        <v>26</v>
      </c>
      <c r="F32" s="46">
        <v>42940</v>
      </c>
      <c r="G32" s="73">
        <f t="shared" ref="G32:G34" si="4">((E32-C32)/C32*100)</f>
        <v>16.5919282511211</v>
      </c>
    </row>
    <row r="33" spans="1:7">
      <c r="A33" s="46">
        <v>42905</v>
      </c>
      <c r="B33" s="71" t="s">
        <v>141</v>
      </c>
      <c r="C33" s="72">
        <v>156</v>
      </c>
      <c r="D33" s="72">
        <v>174</v>
      </c>
      <c r="E33" s="72">
        <v>168.8</v>
      </c>
      <c r="F33" s="46">
        <v>42929</v>
      </c>
      <c r="G33" s="73">
        <f t="shared" si="4"/>
        <v>8.20512820512821</v>
      </c>
    </row>
    <row r="34" spans="1:7">
      <c r="A34" s="46">
        <v>42900</v>
      </c>
      <c r="B34" s="71" t="s">
        <v>142</v>
      </c>
      <c r="C34" s="72">
        <v>164</v>
      </c>
      <c r="D34" s="72">
        <v>190</v>
      </c>
      <c r="E34" s="72">
        <v>190</v>
      </c>
      <c r="F34" s="46">
        <v>42905</v>
      </c>
      <c r="G34" s="73">
        <f t="shared" si="4"/>
        <v>15.8536585365854</v>
      </c>
    </row>
    <row r="35" spans="1:7">
      <c r="A35" s="46">
        <v>42881</v>
      </c>
      <c r="B35" s="71" t="s">
        <v>85</v>
      </c>
      <c r="C35" s="72">
        <v>990</v>
      </c>
      <c r="D35" s="72">
        <v>1135</v>
      </c>
      <c r="E35" s="72">
        <v>1065</v>
      </c>
      <c r="F35" s="46">
        <v>42898</v>
      </c>
      <c r="G35" s="73">
        <f t="shared" ref="G35:G37" si="5">((E35-C35)/C35*100)</f>
        <v>7.57575757575758</v>
      </c>
    </row>
    <row r="36" spans="1:7">
      <c r="A36" s="46">
        <v>42871</v>
      </c>
      <c r="B36" s="71" t="s">
        <v>143</v>
      </c>
      <c r="C36" s="72">
        <v>108</v>
      </c>
      <c r="D36" s="72">
        <v>124</v>
      </c>
      <c r="E36" s="72">
        <v>114</v>
      </c>
      <c r="F36" s="46">
        <v>42878</v>
      </c>
      <c r="G36" s="73">
        <f t="shared" si="5"/>
        <v>5.55555555555556</v>
      </c>
    </row>
    <row r="37" spans="1:7">
      <c r="A37" s="46">
        <v>42866</v>
      </c>
      <c r="B37" s="71" t="s">
        <v>144</v>
      </c>
      <c r="C37" s="72">
        <v>2730</v>
      </c>
      <c r="D37" s="72">
        <v>3200</v>
      </c>
      <c r="E37" s="72">
        <v>2840</v>
      </c>
      <c r="F37" s="46">
        <v>42867</v>
      </c>
      <c r="G37" s="73">
        <f t="shared" si="5"/>
        <v>4.02930402930403</v>
      </c>
    </row>
    <row r="38" spans="1:7">
      <c r="A38" s="46">
        <v>42865</v>
      </c>
      <c r="B38" s="71" t="s">
        <v>15</v>
      </c>
      <c r="C38" s="72">
        <v>358</v>
      </c>
      <c r="D38" s="72">
        <v>400</v>
      </c>
      <c r="E38" s="72">
        <v>379</v>
      </c>
      <c r="F38" s="46">
        <v>42865</v>
      </c>
      <c r="G38" s="73">
        <f t="shared" ref="G38:G41" si="6">((E38-C38)/C38*100)</f>
        <v>5.8659217877095</v>
      </c>
    </row>
    <row r="39" spans="1:7">
      <c r="A39" s="46">
        <v>42859</v>
      </c>
      <c r="B39" s="71" t="s">
        <v>138</v>
      </c>
      <c r="C39" s="72">
        <v>22.8</v>
      </c>
      <c r="D39" s="72">
        <v>26</v>
      </c>
      <c r="E39" s="72">
        <v>24.9</v>
      </c>
      <c r="F39" s="46">
        <v>42865</v>
      </c>
      <c r="G39" s="73">
        <f t="shared" si="6"/>
        <v>9.21052631578946</v>
      </c>
    </row>
    <row r="40" spans="1:7">
      <c r="A40" s="46">
        <v>42857</v>
      </c>
      <c r="B40" s="71" t="s">
        <v>31</v>
      </c>
      <c r="C40" s="72">
        <v>239.5</v>
      </c>
      <c r="D40" s="72">
        <v>274</v>
      </c>
      <c r="E40" s="72">
        <v>252</v>
      </c>
      <c r="F40" s="46">
        <v>42859</v>
      </c>
      <c r="G40" s="73">
        <f t="shared" si="6"/>
        <v>5.21920668058455</v>
      </c>
    </row>
    <row r="41" spans="1:7">
      <c r="A41" s="46">
        <v>42835</v>
      </c>
      <c r="B41" s="71" t="s">
        <v>145</v>
      </c>
      <c r="C41" s="72">
        <v>511</v>
      </c>
      <c r="D41" s="72">
        <v>560</v>
      </c>
      <c r="E41" s="72">
        <v>541</v>
      </c>
      <c r="F41" s="46">
        <v>42942</v>
      </c>
      <c r="G41" s="73">
        <f t="shared" si="6"/>
        <v>5.87084148727984</v>
      </c>
    </row>
    <row r="42" spans="1:7">
      <c r="A42" s="46">
        <v>42831</v>
      </c>
      <c r="B42" s="71" t="s">
        <v>75</v>
      </c>
      <c r="C42" s="72">
        <v>56.5</v>
      </c>
      <c r="D42" s="72">
        <v>64</v>
      </c>
      <c r="E42" s="72">
        <v>58.8</v>
      </c>
      <c r="F42" s="46">
        <v>42835</v>
      </c>
      <c r="G42" s="73">
        <f t="shared" ref="G42:G49" si="7">((E42-C42)/C42*100)</f>
        <v>4.07079646017699</v>
      </c>
    </row>
    <row r="43" spans="1:7">
      <c r="A43" s="46">
        <v>42810</v>
      </c>
      <c r="B43" s="71" t="s">
        <v>54</v>
      </c>
      <c r="C43" s="72">
        <v>48.6</v>
      </c>
      <c r="D43" s="72">
        <v>54</v>
      </c>
      <c r="E43" s="72">
        <v>49.95</v>
      </c>
      <c r="F43" s="46">
        <v>42831</v>
      </c>
      <c r="G43" s="73">
        <f t="shared" si="7"/>
        <v>2.77777777777778</v>
      </c>
    </row>
    <row r="44" spans="1:7">
      <c r="A44" s="46">
        <v>42800</v>
      </c>
      <c r="B44" s="71" t="s">
        <v>146</v>
      </c>
      <c r="C44" s="72">
        <v>476</v>
      </c>
      <c r="D44" s="72">
        <v>520</v>
      </c>
      <c r="E44" s="72">
        <v>520</v>
      </c>
      <c r="F44" s="46">
        <v>42830</v>
      </c>
      <c r="G44" s="73">
        <f t="shared" si="7"/>
        <v>9.2436974789916</v>
      </c>
    </row>
    <row r="45" spans="1:7">
      <c r="A45" s="46">
        <v>42789</v>
      </c>
      <c r="B45" s="71" t="s">
        <v>147</v>
      </c>
      <c r="C45" s="72">
        <v>38.5</v>
      </c>
      <c r="D45" s="72">
        <v>44</v>
      </c>
      <c r="E45" s="72">
        <v>39.7</v>
      </c>
      <c r="F45" s="46">
        <v>42793</v>
      </c>
      <c r="G45" s="73">
        <f t="shared" si="7"/>
        <v>3.11688311688312</v>
      </c>
    </row>
    <row r="46" spans="1:7">
      <c r="A46" s="46">
        <v>42788</v>
      </c>
      <c r="B46" s="71" t="s">
        <v>148</v>
      </c>
      <c r="C46" s="72">
        <v>284</v>
      </c>
      <c r="D46" s="72">
        <v>320</v>
      </c>
      <c r="E46" s="72">
        <v>297</v>
      </c>
      <c r="F46" s="46">
        <v>42859</v>
      </c>
      <c r="G46" s="73">
        <f t="shared" si="7"/>
        <v>4.57746478873239</v>
      </c>
    </row>
    <row r="47" spans="1:7">
      <c r="A47" s="46">
        <v>42783</v>
      </c>
      <c r="B47" s="71" t="s">
        <v>149</v>
      </c>
      <c r="C47" s="72">
        <v>292</v>
      </c>
      <c r="D47" s="72">
        <v>332</v>
      </c>
      <c r="E47" s="72">
        <v>309</v>
      </c>
      <c r="F47" s="46">
        <v>42783</v>
      </c>
      <c r="G47" s="73">
        <f t="shared" si="7"/>
        <v>5.82191780821918</v>
      </c>
    </row>
    <row r="48" spans="1:7">
      <c r="A48" s="46">
        <v>42768</v>
      </c>
      <c r="B48" s="71" t="s">
        <v>150</v>
      </c>
      <c r="C48" s="72">
        <v>45</v>
      </c>
      <c r="D48" s="72" t="s">
        <v>151</v>
      </c>
      <c r="E48" s="72">
        <v>49</v>
      </c>
      <c r="F48" s="46">
        <v>42775</v>
      </c>
      <c r="G48" s="73">
        <f t="shared" si="7"/>
        <v>8.88888888888889</v>
      </c>
    </row>
    <row r="49" spans="1:7">
      <c r="A49" s="46">
        <v>42767</v>
      </c>
      <c r="B49" s="71" t="s">
        <v>119</v>
      </c>
      <c r="C49" s="72">
        <v>776</v>
      </c>
      <c r="D49" s="72">
        <v>850</v>
      </c>
      <c r="E49" s="72">
        <v>810</v>
      </c>
      <c r="F49" s="46">
        <v>42783</v>
      </c>
      <c r="G49" s="73">
        <f t="shared" si="7"/>
        <v>4.38144329896907</v>
      </c>
    </row>
    <row r="50" spans="1:7">
      <c r="A50" s="74">
        <v>42762</v>
      </c>
      <c r="B50" s="75" t="s">
        <v>152</v>
      </c>
      <c r="C50" s="76">
        <v>280</v>
      </c>
      <c r="D50" s="76">
        <v>310</v>
      </c>
      <c r="E50" s="76">
        <v>267</v>
      </c>
      <c r="F50" s="74">
        <v>42766</v>
      </c>
      <c r="G50" s="77">
        <f t="shared" ref="G50:G52" si="8">((E50-C50)/C50*100)</f>
        <v>-4.64285714285714</v>
      </c>
    </row>
    <row r="51" spans="1:7">
      <c r="A51" s="46">
        <v>42760</v>
      </c>
      <c r="B51" s="71" t="s">
        <v>153</v>
      </c>
      <c r="C51" s="72">
        <v>1218</v>
      </c>
      <c r="D51" s="72">
        <v>1360</v>
      </c>
      <c r="E51" s="72">
        <v>1267</v>
      </c>
      <c r="F51" s="46">
        <v>42762</v>
      </c>
      <c r="G51" s="73">
        <f t="shared" si="8"/>
        <v>4.02298850574713</v>
      </c>
    </row>
    <row r="52" spans="1:7">
      <c r="A52" s="74">
        <v>42753</v>
      </c>
      <c r="B52" s="75" t="s">
        <v>154</v>
      </c>
      <c r="C52" s="76">
        <v>8.2</v>
      </c>
      <c r="D52" s="76">
        <v>10</v>
      </c>
      <c r="E52" s="76">
        <v>8</v>
      </c>
      <c r="F52" s="74">
        <v>42768</v>
      </c>
      <c r="G52" s="77">
        <f t="shared" si="8"/>
        <v>-2.43902439024389</v>
      </c>
    </row>
    <row r="53" spans="1:7">
      <c r="A53" s="46">
        <v>42739</v>
      </c>
      <c r="B53" s="71" t="s">
        <v>155</v>
      </c>
      <c r="C53" s="72">
        <v>1025</v>
      </c>
      <c r="D53" s="72">
        <v>1150</v>
      </c>
      <c r="E53" s="72">
        <v>1067</v>
      </c>
      <c r="F53" s="46">
        <v>42386</v>
      </c>
      <c r="G53" s="73">
        <f t="shared" ref="G53:G55" si="9">((E53-C53)/C53*100)</f>
        <v>4.09756097560976</v>
      </c>
    </row>
    <row r="54" spans="1:7">
      <c r="A54" s="46">
        <v>42741</v>
      </c>
      <c r="B54" s="71" t="s">
        <v>156</v>
      </c>
      <c r="C54" s="72">
        <v>74.9</v>
      </c>
      <c r="D54" s="72">
        <v>89</v>
      </c>
      <c r="E54" s="72">
        <v>79</v>
      </c>
      <c r="F54" s="46">
        <v>42388</v>
      </c>
      <c r="G54" s="73">
        <f t="shared" si="9"/>
        <v>5.47396528704939</v>
      </c>
    </row>
    <row r="55" spans="1:7">
      <c r="A55" s="46">
        <v>42386</v>
      </c>
      <c r="B55" s="71" t="s">
        <v>64</v>
      </c>
      <c r="C55" s="72">
        <v>15.6</v>
      </c>
      <c r="D55" s="72">
        <v>19</v>
      </c>
      <c r="E55" s="72">
        <v>17.9</v>
      </c>
      <c r="F55" s="46">
        <v>42758</v>
      </c>
      <c r="G55" s="73">
        <f t="shared" si="9"/>
        <v>14.7435897435897</v>
      </c>
    </row>
    <row r="56" ht="15.75"/>
    <row r="57" customFormat="1" ht="15.75" spans="1:7">
      <c r="A57" s="22"/>
      <c r="B57" s="25" t="s">
        <v>24</v>
      </c>
      <c r="C57" s="26">
        <v>3.015</v>
      </c>
      <c r="D57" s="5"/>
      <c r="E57" s="5"/>
      <c r="F57" s="25" t="s">
        <v>25</v>
      </c>
      <c r="G57" s="88">
        <f>45/51</f>
        <v>0.882352941176471</v>
      </c>
    </row>
    <row r="58" customFormat="1" spans="1:7">
      <c r="A58" s="22"/>
      <c r="E58" s="23"/>
      <c r="G58" s="24"/>
    </row>
    <row r="59" customFormat="1" spans="1:7">
      <c r="A59" s="22"/>
      <c r="E59" s="23"/>
      <c r="G59" s="24"/>
    </row>
    <row r="60" customFormat="1" spans="1:7">
      <c r="A60" s="28" t="s">
        <v>26</v>
      </c>
      <c r="B60" s="28"/>
      <c r="C60" s="28"/>
      <c r="D60" s="28"/>
      <c r="E60" s="28"/>
      <c r="F60" s="28"/>
      <c r="G60" s="28"/>
    </row>
  </sheetData>
  <mergeCells count="2">
    <mergeCell ref="A1:G1"/>
    <mergeCell ref="A60:G60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opLeftCell="A19" workbookViewId="0">
      <selection activeCell="B5" sqref="B5"/>
    </sheetView>
  </sheetViews>
  <sheetFormatPr defaultColWidth="9.14285714285714" defaultRowHeight="15" outlineLevelCol="6"/>
  <cols>
    <col min="1" max="1" width="11.5714285714286" style="64" customWidth="1"/>
    <col min="2" max="2" width="16.7142857142857" style="64" customWidth="1"/>
    <col min="3" max="3" width="11" style="22" customWidth="1"/>
    <col min="4" max="4" width="7.71428571428571" style="22" customWidth="1"/>
    <col min="5" max="5" width="18.8571428571429" style="22" customWidth="1"/>
    <col min="6" max="6" width="14.8571428571429" style="22" customWidth="1"/>
    <col min="7" max="7" width="10.1428571428571" style="22" customWidth="1"/>
    <col min="8" max="16384" width="9.14285714285714" style="64"/>
  </cols>
  <sheetData>
    <row r="1" ht="30.75" customHeight="1" spans="1:7">
      <c r="A1" s="1" t="s">
        <v>157</v>
      </c>
      <c r="B1" s="65"/>
      <c r="C1" s="65"/>
      <c r="D1" s="65"/>
      <c r="E1" s="65"/>
      <c r="F1" s="65"/>
      <c r="G1" s="66"/>
    </row>
    <row r="2" spans="1:7">
      <c r="A2" s="4"/>
      <c r="B2" s="5"/>
      <c r="C2" s="5"/>
      <c r="D2" s="5"/>
      <c r="E2" s="5"/>
      <c r="F2" s="5"/>
      <c r="G2" s="5"/>
    </row>
    <row r="3" ht="15.75" spans="1:7">
      <c r="A3" s="4"/>
      <c r="B3" s="5"/>
      <c r="C3" s="5"/>
      <c r="D3" s="5"/>
      <c r="E3" s="5"/>
      <c r="F3" s="5"/>
      <c r="G3" s="5"/>
    </row>
    <row r="4" ht="30" spans="1:7">
      <c r="A4" s="67" t="s">
        <v>7</v>
      </c>
      <c r="B4" s="68" t="s">
        <v>8</v>
      </c>
      <c r="C4" s="68" t="s">
        <v>9</v>
      </c>
      <c r="D4" s="68" t="s">
        <v>10</v>
      </c>
      <c r="E4" s="69" t="s">
        <v>11</v>
      </c>
      <c r="F4" s="68" t="s">
        <v>12</v>
      </c>
      <c r="G4" s="70" t="s">
        <v>13</v>
      </c>
    </row>
    <row r="5" spans="1:7">
      <c r="A5" s="46">
        <v>42713</v>
      </c>
      <c r="B5" s="71" t="s">
        <v>158</v>
      </c>
      <c r="C5" s="72">
        <v>44</v>
      </c>
      <c r="D5" s="72">
        <v>53</v>
      </c>
      <c r="E5" s="72">
        <v>45.1</v>
      </c>
      <c r="F5" s="46">
        <v>42739</v>
      </c>
      <c r="G5" s="73">
        <f t="shared" ref="G5:G7" si="0">((E5-C5)/C5*100)</f>
        <v>2.5</v>
      </c>
    </row>
    <row r="6" spans="1:7">
      <c r="A6" s="46">
        <v>42703</v>
      </c>
      <c r="B6" s="71" t="s">
        <v>159</v>
      </c>
      <c r="C6" s="72">
        <v>111</v>
      </c>
      <c r="D6" s="72">
        <v>133</v>
      </c>
      <c r="E6" s="72">
        <v>133</v>
      </c>
      <c r="F6" s="46">
        <v>42724</v>
      </c>
      <c r="G6" s="73">
        <f t="shared" si="0"/>
        <v>19.8198198198198</v>
      </c>
    </row>
    <row r="7" spans="1:7">
      <c r="A7" s="46">
        <v>42702</v>
      </c>
      <c r="B7" s="71" t="s">
        <v>160</v>
      </c>
      <c r="C7" s="72">
        <v>73.8</v>
      </c>
      <c r="D7" s="72">
        <v>88.5</v>
      </c>
      <c r="E7" s="72">
        <v>79</v>
      </c>
      <c r="F7" s="46">
        <v>42703</v>
      </c>
      <c r="G7" s="73">
        <f t="shared" si="0"/>
        <v>7.04607046070461</v>
      </c>
    </row>
    <row r="8" spans="1:7">
      <c r="A8" s="46">
        <v>42702</v>
      </c>
      <c r="B8" s="71" t="s">
        <v>161</v>
      </c>
      <c r="C8" s="72">
        <v>242</v>
      </c>
      <c r="D8" s="72">
        <v>292</v>
      </c>
      <c r="E8" s="72">
        <v>243</v>
      </c>
      <c r="F8" s="46">
        <v>42703</v>
      </c>
      <c r="G8" s="73">
        <f t="shared" ref="G8:G13" si="1">((E8-C8)/C8*100)</f>
        <v>0.413223140495868</v>
      </c>
    </row>
    <row r="9" spans="1:7">
      <c r="A9" s="46">
        <v>42683</v>
      </c>
      <c r="B9" s="71" t="s">
        <v>145</v>
      </c>
      <c r="C9" s="72">
        <v>486</v>
      </c>
      <c r="D9" s="72">
        <v>560</v>
      </c>
      <c r="E9" s="72">
        <v>508</v>
      </c>
      <c r="F9" s="46">
        <v>42684</v>
      </c>
      <c r="G9" s="73">
        <f t="shared" si="1"/>
        <v>4.52674897119342</v>
      </c>
    </row>
    <row r="10" spans="1:7">
      <c r="A10" s="74">
        <v>42676</v>
      </c>
      <c r="B10" s="75" t="s">
        <v>162</v>
      </c>
      <c r="C10" s="76">
        <v>1290</v>
      </c>
      <c r="D10" s="76">
        <v>1500</v>
      </c>
      <c r="E10" s="76">
        <v>1265</v>
      </c>
      <c r="F10" s="74">
        <v>42677</v>
      </c>
      <c r="G10" s="77">
        <f t="shared" si="1"/>
        <v>-1.93798449612403</v>
      </c>
    </row>
    <row r="11" spans="1:7">
      <c r="A11" s="74">
        <v>42641</v>
      </c>
      <c r="B11" s="75" t="s">
        <v>163</v>
      </c>
      <c r="C11" s="76">
        <v>76.5</v>
      </c>
      <c r="D11" s="76">
        <v>92</v>
      </c>
      <c r="E11" s="76">
        <v>73.5</v>
      </c>
      <c r="F11" s="74">
        <v>42642</v>
      </c>
      <c r="G11" s="77">
        <f t="shared" si="1"/>
        <v>-3.92156862745098</v>
      </c>
    </row>
    <row r="12" spans="1:7">
      <c r="A12" s="46">
        <v>42627</v>
      </c>
      <c r="B12" s="71" t="s">
        <v>164</v>
      </c>
      <c r="C12" s="72">
        <v>610</v>
      </c>
      <c r="D12" s="72">
        <v>730</v>
      </c>
      <c r="E12" s="72">
        <v>685</v>
      </c>
      <c r="F12" s="46">
        <v>42629</v>
      </c>
      <c r="G12" s="73">
        <f t="shared" si="1"/>
        <v>12.2950819672131</v>
      </c>
    </row>
    <row r="13" spans="1:7">
      <c r="A13" s="46">
        <v>42621</v>
      </c>
      <c r="B13" s="71" t="s">
        <v>165</v>
      </c>
      <c r="C13" s="72">
        <v>1175</v>
      </c>
      <c r="D13" s="72">
        <v>1350</v>
      </c>
      <c r="E13" s="72">
        <v>1201</v>
      </c>
      <c r="F13" s="46">
        <v>42774</v>
      </c>
      <c r="G13" s="73">
        <f t="shared" si="1"/>
        <v>2.21276595744681</v>
      </c>
    </row>
    <row r="14" spans="1:7">
      <c r="A14" s="46">
        <v>42620</v>
      </c>
      <c r="B14" s="71" t="s">
        <v>166</v>
      </c>
      <c r="C14" s="72">
        <v>47.5</v>
      </c>
      <c r="D14" s="72">
        <v>60</v>
      </c>
      <c r="E14" s="72">
        <v>52</v>
      </c>
      <c r="F14" s="46">
        <v>42620</v>
      </c>
      <c r="G14" s="73">
        <f t="shared" ref="G14:G33" si="2">((E14-C14)/C14*100)</f>
        <v>9.47368421052632</v>
      </c>
    </row>
    <row r="15" spans="1:7">
      <c r="A15" s="46">
        <v>42612</v>
      </c>
      <c r="B15" s="71" t="s">
        <v>148</v>
      </c>
      <c r="C15" s="72">
        <v>256</v>
      </c>
      <c r="D15" s="72">
        <v>291</v>
      </c>
      <c r="E15" s="72">
        <v>276</v>
      </c>
      <c r="F15" s="46">
        <v>42620</v>
      </c>
      <c r="G15" s="73">
        <f t="shared" si="2"/>
        <v>7.8125</v>
      </c>
    </row>
    <row r="16" spans="1:7">
      <c r="A16" s="46">
        <v>42579</v>
      </c>
      <c r="B16" s="71" t="s">
        <v>167</v>
      </c>
      <c r="C16" s="72">
        <v>81.5</v>
      </c>
      <c r="D16" s="72">
        <v>92</v>
      </c>
      <c r="E16" s="72">
        <v>92</v>
      </c>
      <c r="F16" s="46">
        <v>42612</v>
      </c>
      <c r="G16" s="73">
        <f t="shared" si="2"/>
        <v>12.8834355828221</v>
      </c>
    </row>
    <row r="17" spans="1:7">
      <c r="A17" s="46">
        <v>42579</v>
      </c>
      <c r="B17" s="71" t="s">
        <v>168</v>
      </c>
      <c r="C17" s="72">
        <v>107</v>
      </c>
      <c r="D17" s="72">
        <v>124</v>
      </c>
      <c r="E17" s="72">
        <v>116</v>
      </c>
      <c r="F17" s="46">
        <v>42605</v>
      </c>
      <c r="G17" s="73">
        <f t="shared" si="2"/>
        <v>8.41121495327103</v>
      </c>
    </row>
    <row r="18" spans="1:7">
      <c r="A18" s="46">
        <v>42552</v>
      </c>
      <c r="B18" s="71" t="s">
        <v>169</v>
      </c>
      <c r="C18" s="72">
        <v>18.8</v>
      </c>
      <c r="D18" s="72">
        <v>24</v>
      </c>
      <c r="E18" s="72">
        <v>19.9</v>
      </c>
      <c r="F18" s="46">
        <v>42556</v>
      </c>
      <c r="G18" s="73">
        <f t="shared" si="2"/>
        <v>5.85106382978722</v>
      </c>
    </row>
    <row r="19" spans="1:7">
      <c r="A19" s="46">
        <v>42535</v>
      </c>
      <c r="B19" s="71" t="s">
        <v>170</v>
      </c>
      <c r="C19" s="72">
        <v>91.5</v>
      </c>
      <c r="D19" s="72">
        <v>114</v>
      </c>
      <c r="E19" s="72">
        <v>104</v>
      </c>
      <c r="F19" s="46">
        <v>42555</v>
      </c>
      <c r="G19" s="73">
        <f t="shared" si="2"/>
        <v>13.6612021857924</v>
      </c>
    </row>
    <row r="20" spans="1:7">
      <c r="A20" s="31">
        <v>42528</v>
      </c>
      <c r="B20" s="78" t="s">
        <v>171</v>
      </c>
      <c r="C20" s="79">
        <v>247</v>
      </c>
      <c r="D20" s="79">
        <v>300</v>
      </c>
      <c r="E20" s="79">
        <v>264</v>
      </c>
      <c r="F20" s="80">
        <v>42543</v>
      </c>
      <c r="G20" s="81">
        <f t="shared" si="2"/>
        <v>6.88259109311741</v>
      </c>
    </row>
    <row r="21" spans="1:7">
      <c r="A21" s="82">
        <v>42515</v>
      </c>
      <c r="B21" s="71" t="s">
        <v>172</v>
      </c>
      <c r="C21" s="72">
        <v>83</v>
      </c>
      <c r="D21" s="72">
        <v>100</v>
      </c>
      <c r="E21" s="72">
        <v>88</v>
      </c>
      <c r="F21" s="83">
        <v>42520</v>
      </c>
      <c r="G21" s="84">
        <f t="shared" si="2"/>
        <v>6.02409638554217</v>
      </c>
    </row>
    <row r="22" spans="1:7">
      <c r="A22" s="85">
        <v>42506</v>
      </c>
      <c r="B22" s="75" t="s">
        <v>173</v>
      </c>
      <c r="C22" s="76">
        <v>2490</v>
      </c>
      <c r="D22" s="76">
        <v>2626</v>
      </c>
      <c r="E22" s="76">
        <v>2480</v>
      </c>
      <c r="F22" s="86">
        <v>42507</v>
      </c>
      <c r="G22" s="87">
        <f t="shared" si="2"/>
        <v>-0.401606425702811</v>
      </c>
    </row>
    <row r="23" spans="1:7">
      <c r="A23" s="85">
        <v>42486</v>
      </c>
      <c r="B23" s="75" t="s">
        <v>174</v>
      </c>
      <c r="C23" s="76">
        <v>200</v>
      </c>
      <c r="D23" s="76">
        <v>213</v>
      </c>
      <c r="E23" s="76">
        <v>195</v>
      </c>
      <c r="F23" s="86">
        <v>42495</v>
      </c>
      <c r="G23" s="87">
        <f t="shared" si="2"/>
        <v>-2.5</v>
      </c>
    </row>
    <row r="24" spans="1:7">
      <c r="A24" s="82">
        <v>42471</v>
      </c>
      <c r="B24" s="71" t="s">
        <v>175</v>
      </c>
      <c r="C24" s="72">
        <v>51.55</v>
      </c>
      <c r="D24" s="72">
        <v>62</v>
      </c>
      <c r="E24" s="72">
        <v>57</v>
      </c>
      <c r="F24" s="83">
        <v>42482</v>
      </c>
      <c r="G24" s="84">
        <f t="shared" si="2"/>
        <v>10.5722599418041</v>
      </c>
    </row>
    <row r="25" spans="1:7">
      <c r="A25" s="82">
        <v>42459</v>
      </c>
      <c r="B25" s="71" t="s">
        <v>176</v>
      </c>
      <c r="C25" s="72">
        <v>22.8</v>
      </c>
      <c r="D25" s="72">
        <v>28</v>
      </c>
      <c r="E25" s="72">
        <v>24.35</v>
      </c>
      <c r="F25" s="83">
        <v>42464</v>
      </c>
      <c r="G25" s="84">
        <f t="shared" si="2"/>
        <v>6.79824561403509</v>
      </c>
    </row>
    <row r="26" spans="1:7">
      <c r="A26" s="82">
        <v>42458</v>
      </c>
      <c r="B26" s="71" t="s">
        <v>131</v>
      </c>
      <c r="C26" s="72">
        <v>1305</v>
      </c>
      <c r="D26" s="72">
        <v>1500</v>
      </c>
      <c r="E26" s="72">
        <v>1475</v>
      </c>
      <c r="F26" s="83">
        <v>42459</v>
      </c>
      <c r="G26" s="84">
        <f t="shared" si="2"/>
        <v>13.0268199233716</v>
      </c>
    </row>
    <row r="27" spans="1:7">
      <c r="A27" s="82">
        <v>42450</v>
      </c>
      <c r="B27" s="71" t="s">
        <v>177</v>
      </c>
      <c r="C27" s="72">
        <v>141</v>
      </c>
      <c r="D27" s="72">
        <v>168</v>
      </c>
      <c r="E27" s="72">
        <v>157</v>
      </c>
      <c r="F27" s="83">
        <v>42451</v>
      </c>
      <c r="G27" s="84">
        <f t="shared" si="2"/>
        <v>11.3475177304965</v>
      </c>
    </row>
    <row r="28" spans="1:7">
      <c r="A28" s="82">
        <v>42447</v>
      </c>
      <c r="B28" s="71" t="s">
        <v>178</v>
      </c>
      <c r="C28" s="72">
        <v>1046</v>
      </c>
      <c r="D28" s="72">
        <v>1144</v>
      </c>
      <c r="E28" s="72">
        <v>1095</v>
      </c>
      <c r="F28" s="83">
        <v>42459</v>
      </c>
      <c r="G28" s="84">
        <f t="shared" si="2"/>
        <v>4.68451242829828</v>
      </c>
    </row>
    <row r="29" spans="1:7">
      <c r="A29" s="82">
        <v>42447</v>
      </c>
      <c r="B29" s="71" t="s">
        <v>179</v>
      </c>
      <c r="C29" s="72">
        <v>138.5</v>
      </c>
      <c r="D29" s="72">
        <v>168</v>
      </c>
      <c r="E29" s="72">
        <v>154</v>
      </c>
      <c r="F29" s="83">
        <v>42450</v>
      </c>
      <c r="G29" s="84">
        <f t="shared" si="2"/>
        <v>11.1913357400722</v>
      </c>
    </row>
    <row r="30" spans="1:7">
      <c r="A30" s="82">
        <v>42433</v>
      </c>
      <c r="B30" s="71" t="s">
        <v>125</v>
      </c>
      <c r="C30" s="72">
        <v>200.8</v>
      </c>
      <c r="D30" s="72">
        <v>232</v>
      </c>
      <c r="E30" s="72">
        <v>215</v>
      </c>
      <c r="F30" s="83">
        <v>42450</v>
      </c>
      <c r="G30" s="84">
        <f t="shared" si="2"/>
        <v>7.07171314741035</v>
      </c>
    </row>
    <row r="31" spans="1:7">
      <c r="A31" s="82">
        <v>42431</v>
      </c>
      <c r="B31" s="71" t="s">
        <v>180</v>
      </c>
      <c r="C31" s="72">
        <v>84</v>
      </c>
      <c r="D31" s="72">
        <v>99</v>
      </c>
      <c r="E31" s="72">
        <v>98</v>
      </c>
      <c r="F31" s="83">
        <v>42433</v>
      </c>
      <c r="G31" s="84">
        <f t="shared" si="2"/>
        <v>16.6666666666667</v>
      </c>
    </row>
    <row r="32" spans="1:7">
      <c r="A32" s="82">
        <v>42430</v>
      </c>
      <c r="B32" s="71" t="s">
        <v>181</v>
      </c>
      <c r="C32" s="72">
        <v>18.45</v>
      </c>
      <c r="D32" s="72">
        <v>22</v>
      </c>
      <c r="E32" s="72">
        <v>20.15</v>
      </c>
      <c r="F32" s="83">
        <v>42440</v>
      </c>
      <c r="G32" s="84">
        <f t="shared" si="2"/>
        <v>9.21409214092141</v>
      </c>
    </row>
    <row r="33" spans="1:7">
      <c r="A33" s="31">
        <v>42391</v>
      </c>
      <c r="B33" s="78" t="s">
        <v>182</v>
      </c>
      <c r="C33" s="79">
        <v>72.5</v>
      </c>
      <c r="D33" s="79">
        <v>90</v>
      </c>
      <c r="E33" s="79">
        <v>80.1</v>
      </c>
      <c r="F33" s="80">
        <v>42433</v>
      </c>
      <c r="G33" s="81">
        <f t="shared" si="2"/>
        <v>10.4827586206896</v>
      </c>
    </row>
    <row r="34" ht="15.75"/>
    <row r="35" customFormat="1" ht="15.75" spans="1:7">
      <c r="A35" s="22"/>
      <c r="B35" s="25" t="s">
        <v>24</v>
      </c>
      <c r="C35" s="26">
        <v>2.121</v>
      </c>
      <c r="D35" s="5"/>
      <c r="E35" s="5"/>
      <c r="F35" s="25" t="s">
        <v>25</v>
      </c>
      <c r="G35" s="27">
        <f>25/29</f>
        <v>0.862068965517241</v>
      </c>
    </row>
    <row r="36" customFormat="1" spans="1:7">
      <c r="A36" s="22"/>
      <c r="E36" s="23"/>
      <c r="G36" s="24"/>
    </row>
    <row r="37" customFormat="1" spans="1:7">
      <c r="A37" s="22"/>
      <c r="E37" s="23"/>
      <c r="G37" s="24"/>
    </row>
    <row r="38" customFormat="1" spans="1:7">
      <c r="A38" s="28" t="s">
        <v>26</v>
      </c>
      <c r="B38" s="28"/>
      <c r="C38" s="28"/>
      <c r="D38" s="28"/>
      <c r="E38" s="28"/>
      <c r="F38" s="28"/>
      <c r="G38" s="28"/>
    </row>
  </sheetData>
  <mergeCells count="2">
    <mergeCell ref="A1:G1"/>
    <mergeCell ref="A38:G38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opLeftCell="A7" workbookViewId="0">
      <selection activeCell="E38" sqref="E38"/>
    </sheetView>
  </sheetViews>
  <sheetFormatPr defaultColWidth="9" defaultRowHeight="15" outlineLevelCol="6"/>
  <cols>
    <col min="1" max="1" width="12.7142857142857" style="22" customWidth="1"/>
    <col min="2" max="2" width="39.8571428571429" customWidth="1"/>
    <col min="3" max="3" width="12.2857142857143" customWidth="1"/>
    <col min="4" max="4" width="8.71428571428571" customWidth="1"/>
    <col min="5" max="5" width="18.5714285714286" style="23" customWidth="1"/>
    <col min="6" max="6" width="16.2857142857143" customWidth="1"/>
    <col min="7" max="7" width="11.2857142857143" style="24" customWidth="1"/>
  </cols>
  <sheetData>
    <row r="1" ht="30.75" customHeight="1" spans="1:7">
      <c r="A1" s="1" t="s">
        <v>183</v>
      </c>
      <c r="B1" s="2"/>
      <c r="C1" s="2"/>
      <c r="D1" s="2"/>
      <c r="E1" s="2"/>
      <c r="F1" s="2"/>
      <c r="G1" s="3"/>
    </row>
    <row r="2" spans="1:7">
      <c r="A2" s="4"/>
      <c r="B2" s="5"/>
      <c r="C2" s="5"/>
      <c r="D2" s="5"/>
      <c r="E2" s="5"/>
      <c r="F2" s="5"/>
      <c r="G2" s="5"/>
    </row>
    <row r="3" ht="15.75" spans="1:7">
      <c r="A3" s="4"/>
      <c r="B3" s="5"/>
      <c r="C3" s="5"/>
      <c r="D3" s="5"/>
      <c r="E3" s="5"/>
      <c r="F3" s="5"/>
      <c r="G3" s="5"/>
    </row>
    <row r="4" ht="30.75" spans="1:7">
      <c r="A4" s="41" t="s">
        <v>7</v>
      </c>
      <c r="B4" s="42" t="s">
        <v>8</v>
      </c>
      <c r="C4" s="42" t="s">
        <v>9</v>
      </c>
      <c r="D4" s="42" t="s">
        <v>10</v>
      </c>
      <c r="E4" s="43" t="s">
        <v>11</v>
      </c>
      <c r="F4" s="42" t="s">
        <v>12</v>
      </c>
      <c r="G4" s="44" t="s">
        <v>13</v>
      </c>
    </row>
    <row r="5" spans="1:7">
      <c r="A5" s="31">
        <v>42362</v>
      </c>
      <c r="B5" s="32" t="s">
        <v>184</v>
      </c>
      <c r="C5" s="32">
        <v>218</v>
      </c>
      <c r="D5" s="32">
        <v>261</v>
      </c>
      <c r="E5" s="32">
        <v>231.8</v>
      </c>
      <c r="F5" s="45">
        <v>42375</v>
      </c>
      <c r="G5" s="35">
        <f t="shared" ref="G5:G9" si="0">((E5-C5)/C5*100)</f>
        <v>6.3302752293578</v>
      </c>
    </row>
    <row r="6" spans="1:7">
      <c r="A6" s="46">
        <v>42361</v>
      </c>
      <c r="B6" s="47" t="s">
        <v>185</v>
      </c>
      <c r="C6" s="47">
        <v>16</v>
      </c>
      <c r="D6" s="47">
        <v>19</v>
      </c>
      <c r="E6" s="47">
        <v>17</v>
      </c>
      <c r="F6" s="48">
        <v>42401</v>
      </c>
      <c r="G6" s="49">
        <f t="shared" si="0"/>
        <v>6.25</v>
      </c>
    </row>
    <row r="7" spans="1:7">
      <c r="A7" s="46">
        <v>42353</v>
      </c>
      <c r="B7" s="47" t="s">
        <v>186</v>
      </c>
      <c r="C7" s="47">
        <v>42</v>
      </c>
      <c r="D7" s="47">
        <v>52</v>
      </c>
      <c r="E7" s="47">
        <v>44.4</v>
      </c>
      <c r="F7" s="48">
        <v>42354</v>
      </c>
      <c r="G7" s="49">
        <f t="shared" si="0"/>
        <v>5.71428571428571</v>
      </c>
    </row>
    <row r="8" spans="1:7">
      <c r="A8" s="46">
        <v>42345</v>
      </c>
      <c r="B8" s="47" t="s">
        <v>95</v>
      </c>
      <c r="C8" s="47">
        <v>133</v>
      </c>
      <c r="D8" s="47">
        <v>150</v>
      </c>
      <c r="E8" s="47">
        <v>139.8</v>
      </c>
      <c r="F8" s="48">
        <v>42346</v>
      </c>
      <c r="G8" s="49">
        <f t="shared" si="0"/>
        <v>5.11278195488723</v>
      </c>
    </row>
    <row r="9" spans="1:7">
      <c r="A9" s="31">
        <v>42339</v>
      </c>
      <c r="B9" s="32" t="s">
        <v>187</v>
      </c>
      <c r="C9" s="32">
        <v>69</v>
      </c>
      <c r="D9" s="32">
        <v>80</v>
      </c>
      <c r="E9" s="32">
        <v>73.3</v>
      </c>
      <c r="F9" s="45">
        <v>42362</v>
      </c>
      <c r="G9" s="35">
        <f t="shared" si="0"/>
        <v>6.23188405797101</v>
      </c>
    </row>
    <row r="10" spans="1:7">
      <c r="A10" s="50">
        <v>42328</v>
      </c>
      <c r="B10" s="51" t="s">
        <v>184</v>
      </c>
      <c r="C10" s="52">
        <v>221</v>
      </c>
      <c r="D10" s="52">
        <v>251</v>
      </c>
      <c r="E10" s="53">
        <v>217.8</v>
      </c>
      <c r="F10" s="54">
        <v>42338</v>
      </c>
      <c r="G10" s="55">
        <f t="shared" ref="G10:G16" si="1">((E10-C10)/C10*100)</f>
        <v>-1.44796380090497</v>
      </c>
    </row>
    <row r="11" spans="1:7">
      <c r="A11" s="50">
        <v>42297</v>
      </c>
      <c r="B11" s="51" t="s">
        <v>188</v>
      </c>
      <c r="C11" s="52">
        <v>930</v>
      </c>
      <c r="D11" s="52">
        <v>1030</v>
      </c>
      <c r="E11" s="53">
        <v>913</v>
      </c>
      <c r="F11" s="54">
        <v>42458</v>
      </c>
      <c r="G11" s="55">
        <f t="shared" si="1"/>
        <v>-1.82795698924731</v>
      </c>
    </row>
    <row r="12" spans="1:7">
      <c r="A12" s="31">
        <v>42296</v>
      </c>
      <c r="B12" s="32" t="s">
        <v>189</v>
      </c>
      <c r="C12" s="32">
        <v>171</v>
      </c>
      <c r="D12" s="32">
        <v>200</v>
      </c>
      <c r="E12" s="32">
        <v>193</v>
      </c>
      <c r="F12" s="45">
        <v>42298</v>
      </c>
      <c r="G12" s="35">
        <f t="shared" si="1"/>
        <v>12.8654970760234</v>
      </c>
    </row>
    <row r="13" spans="1:7">
      <c r="A13" s="31">
        <v>42282</v>
      </c>
      <c r="B13" s="32" t="s">
        <v>165</v>
      </c>
      <c r="C13" s="32">
        <v>1105</v>
      </c>
      <c r="D13" s="32">
        <v>1300</v>
      </c>
      <c r="E13" s="32">
        <v>1235</v>
      </c>
      <c r="F13" s="45">
        <v>42298</v>
      </c>
      <c r="G13" s="35">
        <f t="shared" si="1"/>
        <v>11.7647058823529</v>
      </c>
    </row>
    <row r="14" spans="1:7">
      <c r="A14" s="31">
        <v>42223</v>
      </c>
      <c r="B14" s="32" t="s">
        <v>167</v>
      </c>
      <c r="C14" s="32">
        <v>87.5</v>
      </c>
      <c r="D14" s="32">
        <v>110</v>
      </c>
      <c r="E14" s="32">
        <v>95</v>
      </c>
      <c r="F14" s="45">
        <v>42297</v>
      </c>
      <c r="G14" s="35">
        <f t="shared" si="1"/>
        <v>8.57142857142857</v>
      </c>
    </row>
    <row r="15" s="40" customFormat="1" spans="1:7">
      <c r="A15" s="31">
        <v>42261</v>
      </c>
      <c r="B15" s="32" t="s">
        <v>190</v>
      </c>
      <c r="C15" s="32">
        <v>37</v>
      </c>
      <c r="D15" s="32">
        <v>47</v>
      </c>
      <c r="E15" s="32">
        <v>41.2</v>
      </c>
      <c r="F15" s="45">
        <v>42292</v>
      </c>
      <c r="G15" s="35">
        <f t="shared" si="1"/>
        <v>11.3513513513514</v>
      </c>
    </row>
    <row r="16" s="40" customFormat="1" spans="1:7">
      <c r="A16" s="31">
        <v>42241</v>
      </c>
      <c r="B16" s="32" t="s">
        <v>191</v>
      </c>
      <c r="C16" s="32">
        <v>1075</v>
      </c>
      <c r="D16" s="32">
        <v>1250</v>
      </c>
      <c r="E16" s="47">
        <v>1265</v>
      </c>
      <c r="F16" s="45">
        <v>42284</v>
      </c>
      <c r="G16" s="13">
        <f t="shared" si="1"/>
        <v>17.6744186046512</v>
      </c>
    </row>
    <row r="17" spans="1:7">
      <c r="A17" s="50">
        <v>42216</v>
      </c>
      <c r="B17" s="51" t="s">
        <v>192</v>
      </c>
      <c r="C17" s="52">
        <v>117.15</v>
      </c>
      <c r="D17" s="52">
        <v>147</v>
      </c>
      <c r="E17" s="53">
        <v>81</v>
      </c>
      <c r="F17" s="54">
        <v>42255</v>
      </c>
      <c r="G17" s="55">
        <f>(E17-C17)/C17*100</f>
        <v>-30.8578745198464</v>
      </c>
    </row>
    <row r="18" spans="1:7">
      <c r="A18" s="31">
        <v>42200</v>
      </c>
      <c r="B18" s="32" t="s">
        <v>193</v>
      </c>
      <c r="C18" s="32">
        <v>51</v>
      </c>
      <c r="D18" s="32">
        <v>70</v>
      </c>
      <c r="E18" s="47">
        <v>60.5</v>
      </c>
      <c r="F18" s="45">
        <v>42223</v>
      </c>
      <c r="G18" s="13">
        <f t="shared" ref="G18:G25" si="2">((E18-C18)/C18)*100</f>
        <v>18.6274509803922</v>
      </c>
    </row>
    <row r="19" spans="1:7">
      <c r="A19" s="31">
        <v>42195</v>
      </c>
      <c r="B19" s="32" t="s">
        <v>194</v>
      </c>
      <c r="C19" s="32">
        <v>147.5</v>
      </c>
      <c r="D19" s="32">
        <v>175</v>
      </c>
      <c r="E19" s="32">
        <v>175</v>
      </c>
      <c r="F19" s="45">
        <v>42221</v>
      </c>
      <c r="G19" s="13">
        <f t="shared" si="2"/>
        <v>18.6440677966102</v>
      </c>
    </row>
    <row r="20" spans="1:7">
      <c r="A20" s="31">
        <v>42191</v>
      </c>
      <c r="B20" s="32" t="s">
        <v>195</v>
      </c>
      <c r="C20" s="32">
        <v>47.5</v>
      </c>
      <c r="D20" s="32">
        <v>57</v>
      </c>
      <c r="E20" s="33">
        <v>51</v>
      </c>
      <c r="F20" s="45">
        <v>42191</v>
      </c>
      <c r="G20" s="13">
        <f t="shared" si="2"/>
        <v>7.36842105263158</v>
      </c>
    </row>
    <row r="21" spans="1:7">
      <c r="A21" s="31">
        <v>42171</v>
      </c>
      <c r="B21" s="32" t="s">
        <v>196</v>
      </c>
      <c r="C21" s="32">
        <v>33.8</v>
      </c>
      <c r="D21" s="32">
        <v>41</v>
      </c>
      <c r="E21" s="33">
        <v>41</v>
      </c>
      <c r="F21" s="45">
        <v>42191</v>
      </c>
      <c r="G21" s="13">
        <f t="shared" si="2"/>
        <v>21.301775147929</v>
      </c>
    </row>
    <row r="22" spans="1:7">
      <c r="A22" s="31">
        <v>42159</v>
      </c>
      <c r="B22" s="32" t="s">
        <v>197</v>
      </c>
      <c r="C22" s="32">
        <v>107</v>
      </c>
      <c r="D22" s="32">
        <v>129</v>
      </c>
      <c r="E22" s="33">
        <v>118</v>
      </c>
      <c r="F22" s="45">
        <v>42159</v>
      </c>
      <c r="G22" s="13">
        <f t="shared" si="2"/>
        <v>10.2803738317757</v>
      </c>
    </row>
    <row r="23" spans="1:7">
      <c r="A23" s="31">
        <v>42136</v>
      </c>
      <c r="B23" s="32" t="s">
        <v>91</v>
      </c>
      <c r="C23" s="32">
        <v>167</v>
      </c>
      <c r="D23" s="32">
        <v>184</v>
      </c>
      <c r="E23" s="33">
        <v>188</v>
      </c>
      <c r="F23" s="45">
        <v>42160</v>
      </c>
      <c r="G23" s="13">
        <f t="shared" si="2"/>
        <v>12.5748502994012</v>
      </c>
    </row>
    <row r="24" spans="1:7">
      <c r="A24" s="36">
        <v>42109</v>
      </c>
      <c r="B24" s="37" t="s">
        <v>198</v>
      </c>
      <c r="C24" s="37">
        <v>740</v>
      </c>
      <c r="D24" s="37">
        <v>850</v>
      </c>
      <c r="E24" s="38">
        <v>730</v>
      </c>
      <c r="F24" s="56">
        <v>42193</v>
      </c>
      <c r="G24" s="17">
        <f t="shared" si="2"/>
        <v>-1.35135135135135</v>
      </c>
    </row>
    <row r="25" spans="1:7">
      <c r="A25" s="31">
        <v>42082</v>
      </c>
      <c r="B25" s="32" t="s">
        <v>199</v>
      </c>
      <c r="C25" s="32">
        <v>340</v>
      </c>
      <c r="D25" s="32">
        <v>370</v>
      </c>
      <c r="E25" s="33">
        <v>354</v>
      </c>
      <c r="F25" s="45">
        <v>42114</v>
      </c>
      <c r="G25" s="13">
        <f t="shared" si="2"/>
        <v>4.11764705882353</v>
      </c>
    </row>
    <row r="26" spans="1:7">
      <c r="A26" s="31">
        <v>42095</v>
      </c>
      <c r="B26" s="32" t="s">
        <v>200</v>
      </c>
      <c r="C26" s="32">
        <v>171</v>
      </c>
      <c r="D26" s="32">
        <v>190</v>
      </c>
      <c r="E26" s="33">
        <v>190</v>
      </c>
      <c r="F26" s="45">
        <v>42102</v>
      </c>
      <c r="G26" s="13">
        <f t="shared" ref="G26:G35" si="3">((E26-C26)/C26)*100</f>
        <v>11.1111111111111</v>
      </c>
    </row>
    <row r="27" spans="1:7">
      <c r="A27" s="31">
        <v>42079</v>
      </c>
      <c r="B27" s="32" t="s">
        <v>201</v>
      </c>
      <c r="C27" s="32">
        <v>605</v>
      </c>
      <c r="D27" s="32">
        <v>670</v>
      </c>
      <c r="E27" s="33">
        <v>626</v>
      </c>
      <c r="F27" s="45">
        <v>42081</v>
      </c>
      <c r="G27" s="13">
        <f t="shared" si="3"/>
        <v>3.47107438016529</v>
      </c>
    </row>
    <row r="28" spans="1:7">
      <c r="A28" s="31">
        <v>42079</v>
      </c>
      <c r="B28" s="32" t="s">
        <v>202</v>
      </c>
      <c r="C28" s="32">
        <v>1410</v>
      </c>
      <c r="D28" s="32">
        <v>1510</v>
      </c>
      <c r="E28" s="33">
        <v>1460</v>
      </c>
      <c r="F28" s="45">
        <v>42080</v>
      </c>
      <c r="G28" s="13">
        <f t="shared" si="3"/>
        <v>3.54609929078014</v>
      </c>
    </row>
    <row r="29" spans="1:7">
      <c r="A29" s="31">
        <v>42048</v>
      </c>
      <c r="B29" s="32" t="s">
        <v>203</v>
      </c>
      <c r="C29" s="32">
        <v>471</v>
      </c>
      <c r="D29" s="32">
        <v>520</v>
      </c>
      <c r="E29" s="33">
        <v>509</v>
      </c>
      <c r="F29" s="45">
        <v>42063</v>
      </c>
      <c r="G29" s="13">
        <f t="shared" si="3"/>
        <v>8.06794055201699</v>
      </c>
    </row>
    <row r="30" spans="1:7">
      <c r="A30" s="31">
        <v>42037</v>
      </c>
      <c r="B30" s="32" t="s">
        <v>204</v>
      </c>
      <c r="C30" s="32">
        <v>32.8</v>
      </c>
      <c r="D30" s="32">
        <v>40</v>
      </c>
      <c r="E30" s="33">
        <v>33</v>
      </c>
      <c r="F30" s="57">
        <v>42063</v>
      </c>
      <c r="G30" s="58">
        <v>0</v>
      </c>
    </row>
    <row r="31" spans="1:7">
      <c r="A31" s="31">
        <v>42032</v>
      </c>
      <c r="B31" s="32" t="s">
        <v>41</v>
      </c>
      <c r="C31" s="32">
        <v>860</v>
      </c>
      <c r="D31" s="32">
        <v>950</v>
      </c>
      <c r="E31" s="33">
        <v>903</v>
      </c>
      <c r="F31" s="34">
        <v>42037</v>
      </c>
      <c r="G31" s="13">
        <f t="shared" si="3"/>
        <v>5</v>
      </c>
    </row>
    <row r="32" spans="1:7">
      <c r="A32" s="31">
        <v>42027</v>
      </c>
      <c r="B32" s="32" t="s">
        <v>200</v>
      </c>
      <c r="C32" s="32">
        <v>135</v>
      </c>
      <c r="D32" s="32">
        <v>160</v>
      </c>
      <c r="E32" s="33">
        <v>155.5</v>
      </c>
      <c r="F32" s="34">
        <v>42032</v>
      </c>
      <c r="G32" s="13">
        <f t="shared" si="3"/>
        <v>15.1851851851852</v>
      </c>
    </row>
    <row r="33" spans="1:7">
      <c r="A33" s="31">
        <v>42023</v>
      </c>
      <c r="B33" s="32" t="s">
        <v>205</v>
      </c>
      <c r="C33" s="32">
        <v>134</v>
      </c>
      <c r="D33" s="32">
        <v>160</v>
      </c>
      <c r="E33" s="33">
        <v>159</v>
      </c>
      <c r="F33" s="34">
        <v>42031</v>
      </c>
      <c r="G33" s="13">
        <f t="shared" si="3"/>
        <v>18.6567164179104</v>
      </c>
    </row>
    <row r="34" spans="1:7">
      <c r="A34" s="31">
        <v>42018</v>
      </c>
      <c r="B34" s="32" t="s">
        <v>23</v>
      </c>
      <c r="C34" s="32">
        <v>538</v>
      </c>
      <c r="D34" s="32">
        <v>600</v>
      </c>
      <c r="E34" s="33">
        <v>585</v>
      </c>
      <c r="F34" s="59">
        <v>42019</v>
      </c>
      <c r="G34" s="13">
        <f t="shared" si="3"/>
        <v>8.7360594795539</v>
      </c>
    </row>
    <row r="35" ht="15.75" spans="1:7">
      <c r="A35" s="60">
        <v>42016</v>
      </c>
      <c r="B35" s="61" t="s">
        <v>206</v>
      </c>
      <c r="C35" s="61">
        <v>835</v>
      </c>
      <c r="D35" s="61">
        <v>863</v>
      </c>
      <c r="E35" s="62">
        <v>863</v>
      </c>
      <c r="F35" s="63">
        <v>42017</v>
      </c>
      <c r="G35" s="21">
        <f t="shared" si="3"/>
        <v>3.35329341317365</v>
      </c>
    </row>
    <row r="36" ht="15.75"/>
    <row r="37" ht="15.75" spans="2:7">
      <c r="B37" s="25" t="s">
        <v>24</v>
      </c>
      <c r="C37" s="26">
        <v>2.2642</v>
      </c>
      <c r="D37" s="5"/>
      <c r="E37" s="5"/>
      <c r="F37" s="25" t="s">
        <v>25</v>
      </c>
      <c r="G37" s="27">
        <f>27/30</f>
        <v>0.9</v>
      </c>
    </row>
    <row r="40" spans="1:7">
      <c r="A40" s="28" t="s">
        <v>26</v>
      </c>
      <c r="B40" s="28"/>
      <c r="C40" s="28"/>
      <c r="D40" s="28"/>
      <c r="E40" s="28"/>
      <c r="F40" s="28"/>
      <c r="G40" s="28"/>
    </row>
  </sheetData>
  <mergeCells count="2">
    <mergeCell ref="A1:G1"/>
    <mergeCell ref="A40:G40"/>
  </mergeCells>
  <pageMargins left="0.699305555555556" right="0.699305555555556" top="0.75" bottom="0.75" header="0.3" footer="0.3"/>
  <pageSetup paperSize="1" scale="92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opLeftCell="A27" workbookViewId="0">
      <selection activeCell="C44" sqref="C44"/>
    </sheetView>
  </sheetViews>
  <sheetFormatPr defaultColWidth="9" defaultRowHeight="15" outlineLevelCol="6"/>
  <cols>
    <col min="1" max="1" width="11.5714285714286" customWidth="1"/>
    <col min="2" max="2" width="32.2857142857143" customWidth="1"/>
    <col min="3" max="3" width="11.4285714285714" customWidth="1"/>
    <col min="4" max="4" width="9.14285714285714" customWidth="1"/>
    <col min="5" max="5" width="18.8571428571429" customWidth="1"/>
    <col min="6" max="6" width="15.5714285714286" customWidth="1"/>
    <col min="7" max="7" width="10.1428571428571" customWidth="1"/>
  </cols>
  <sheetData>
    <row r="1" ht="18.75" spans="1:7">
      <c r="A1" s="1" t="s">
        <v>207</v>
      </c>
      <c r="B1" s="2"/>
      <c r="C1" s="2"/>
      <c r="D1" s="2"/>
      <c r="E1" s="2"/>
      <c r="F1" s="2"/>
      <c r="G1" s="3"/>
    </row>
    <row r="2" spans="1:7">
      <c r="A2" s="4"/>
      <c r="B2" s="5"/>
      <c r="C2" s="5"/>
      <c r="D2" s="5"/>
      <c r="E2" s="5"/>
      <c r="F2" s="5"/>
      <c r="G2" s="5"/>
    </row>
    <row r="3" ht="15.75" spans="1:7">
      <c r="A3" s="4"/>
      <c r="B3" s="5"/>
      <c r="C3" s="5"/>
      <c r="D3" s="5"/>
      <c r="E3" s="5"/>
      <c r="F3" s="5"/>
      <c r="G3" s="5"/>
    </row>
    <row r="4" ht="30" spans="1:7">
      <c r="A4" s="6" t="s">
        <v>7</v>
      </c>
      <c r="B4" s="7" t="s">
        <v>8</v>
      </c>
      <c r="C4" s="7" t="s">
        <v>9</v>
      </c>
      <c r="D4" s="7" t="s">
        <v>10</v>
      </c>
      <c r="E4" s="8" t="s">
        <v>11</v>
      </c>
      <c r="F4" s="7" t="s">
        <v>12</v>
      </c>
      <c r="G4" s="9" t="s">
        <v>13</v>
      </c>
    </row>
    <row r="5" spans="1:7">
      <c r="A5" s="10">
        <v>42003</v>
      </c>
      <c r="B5" s="11" t="s">
        <v>41</v>
      </c>
      <c r="C5" s="11">
        <v>807</v>
      </c>
      <c r="D5" s="11">
        <v>835</v>
      </c>
      <c r="E5" s="29">
        <v>835</v>
      </c>
      <c r="F5" s="12">
        <v>42005</v>
      </c>
      <c r="G5" s="13">
        <f t="shared" ref="G5:G16" si="0">((E5-C5)/C5)*100</f>
        <v>3.46964064436183</v>
      </c>
    </row>
    <row r="6" spans="1:7">
      <c r="A6" s="10">
        <v>41971</v>
      </c>
      <c r="B6" s="11" t="s">
        <v>208</v>
      </c>
      <c r="C6" s="11">
        <v>403</v>
      </c>
      <c r="D6" s="11">
        <v>420</v>
      </c>
      <c r="E6" s="29">
        <v>420</v>
      </c>
      <c r="F6" s="12">
        <v>41985</v>
      </c>
      <c r="G6" s="13">
        <f t="shared" si="0"/>
        <v>4.21836228287841</v>
      </c>
    </row>
    <row r="7" spans="1:7">
      <c r="A7" s="10">
        <v>41971</v>
      </c>
      <c r="B7" s="11" t="s">
        <v>209</v>
      </c>
      <c r="C7" s="11">
        <v>110</v>
      </c>
      <c r="D7" s="11">
        <v>116</v>
      </c>
      <c r="E7" s="29">
        <v>116</v>
      </c>
      <c r="F7" s="12">
        <v>41975</v>
      </c>
      <c r="G7" s="13">
        <f t="shared" si="0"/>
        <v>5.45454545454545</v>
      </c>
    </row>
    <row r="8" spans="1:7">
      <c r="A8" s="10">
        <v>41957</v>
      </c>
      <c r="B8" s="11" t="s">
        <v>201</v>
      </c>
      <c r="C8" s="11">
        <v>411</v>
      </c>
      <c r="D8" s="11">
        <v>450</v>
      </c>
      <c r="E8" s="29">
        <v>434</v>
      </c>
      <c r="F8" s="12">
        <v>41960</v>
      </c>
      <c r="G8" s="13">
        <f t="shared" si="0"/>
        <v>5.59610705596107</v>
      </c>
    </row>
    <row r="9" spans="1:7">
      <c r="A9" s="10">
        <v>41954</v>
      </c>
      <c r="B9" s="11" t="s">
        <v>210</v>
      </c>
      <c r="C9" s="11">
        <v>122.5</v>
      </c>
      <c r="D9" s="11">
        <v>140</v>
      </c>
      <c r="E9" s="29">
        <v>132</v>
      </c>
      <c r="F9" s="12">
        <v>41961</v>
      </c>
      <c r="G9" s="13">
        <f t="shared" si="0"/>
        <v>7.75510204081633</v>
      </c>
    </row>
    <row r="10" spans="1:7">
      <c r="A10" s="10">
        <v>41940</v>
      </c>
      <c r="B10" s="11" t="s">
        <v>211</v>
      </c>
      <c r="C10" s="11">
        <v>1372</v>
      </c>
      <c r="D10" s="11">
        <v>1500</v>
      </c>
      <c r="E10" s="29">
        <v>1500</v>
      </c>
      <c r="F10" s="12">
        <v>41962</v>
      </c>
      <c r="G10" s="13">
        <f t="shared" si="0"/>
        <v>9.32944606413994</v>
      </c>
    </row>
    <row r="11" spans="1:7">
      <c r="A11" s="10">
        <v>41939</v>
      </c>
      <c r="B11" s="11" t="s">
        <v>37</v>
      </c>
      <c r="C11" s="11">
        <v>196</v>
      </c>
      <c r="D11" s="11">
        <v>230</v>
      </c>
      <c r="E11" s="29">
        <v>206</v>
      </c>
      <c r="F11" s="12">
        <v>41975</v>
      </c>
      <c r="G11" s="13">
        <f t="shared" si="0"/>
        <v>5.10204081632653</v>
      </c>
    </row>
    <row r="12" spans="1:7">
      <c r="A12" s="10">
        <v>41933</v>
      </c>
      <c r="B12" s="11" t="s">
        <v>212</v>
      </c>
      <c r="C12" s="11">
        <v>492</v>
      </c>
      <c r="D12" s="11">
        <v>540</v>
      </c>
      <c r="E12" s="29">
        <v>540</v>
      </c>
      <c r="F12" s="12">
        <v>41946</v>
      </c>
      <c r="G12" s="13">
        <f t="shared" si="0"/>
        <v>9.75609756097561</v>
      </c>
    </row>
    <row r="13" spans="1:7">
      <c r="A13" s="10">
        <v>41921</v>
      </c>
      <c r="B13" s="11" t="s">
        <v>213</v>
      </c>
      <c r="C13" s="11">
        <v>219</v>
      </c>
      <c r="D13" s="11">
        <v>250</v>
      </c>
      <c r="E13" s="29">
        <v>245</v>
      </c>
      <c r="F13" s="12">
        <v>41922</v>
      </c>
      <c r="G13" s="13">
        <f t="shared" si="0"/>
        <v>11.8721461187215</v>
      </c>
    </row>
    <row r="14" spans="1:7">
      <c r="A14" s="10">
        <v>41912</v>
      </c>
      <c r="B14" s="11" t="s">
        <v>214</v>
      </c>
      <c r="C14" s="11">
        <v>770</v>
      </c>
      <c r="D14" s="11">
        <v>800</v>
      </c>
      <c r="E14" s="29">
        <v>787</v>
      </c>
      <c r="F14" s="12">
        <v>41921</v>
      </c>
      <c r="G14" s="13">
        <f t="shared" si="0"/>
        <v>2.20779220779221</v>
      </c>
    </row>
    <row r="15" spans="1:7">
      <c r="A15" s="10">
        <v>41900</v>
      </c>
      <c r="B15" s="11" t="s">
        <v>206</v>
      </c>
      <c r="C15" s="11">
        <v>780</v>
      </c>
      <c r="D15" s="11">
        <v>850</v>
      </c>
      <c r="E15" s="29">
        <v>894</v>
      </c>
      <c r="F15" s="12">
        <v>41901</v>
      </c>
      <c r="G15" s="13">
        <f t="shared" si="0"/>
        <v>14.6153846153846</v>
      </c>
    </row>
    <row r="16" spans="1:7">
      <c r="A16" s="31">
        <v>41890</v>
      </c>
      <c r="B16" s="32" t="s">
        <v>215</v>
      </c>
      <c r="C16" s="32">
        <v>170</v>
      </c>
      <c r="D16" s="32">
        <v>195</v>
      </c>
      <c r="E16" s="33">
        <v>180</v>
      </c>
      <c r="F16" s="34">
        <v>41891</v>
      </c>
      <c r="G16" s="35">
        <f t="shared" si="0"/>
        <v>5.88235294117647</v>
      </c>
    </row>
    <row r="17" spans="1:7">
      <c r="A17" s="31">
        <v>41887</v>
      </c>
      <c r="B17" s="32" t="s">
        <v>216</v>
      </c>
      <c r="C17" s="32">
        <v>600</v>
      </c>
      <c r="D17" s="32">
        <v>660</v>
      </c>
      <c r="E17" s="33">
        <v>660</v>
      </c>
      <c r="F17" s="34">
        <v>41890</v>
      </c>
      <c r="G17" s="13">
        <f t="shared" ref="G17:G41" si="1">((E17-C17)/C17)*100</f>
        <v>10</v>
      </c>
    </row>
    <row r="18" spans="1:7">
      <c r="A18" s="31">
        <v>41879</v>
      </c>
      <c r="B18" s="32" t="s">
        <v>217</v>
      </c>
      <c r="C18" s="32">
        <v>270</v>
      </c>
      <c r="D18" s="32">
        <v>300</v>
      </c>
      <c r="E18" s="33">
        <v>300</v>
      </c>
      <c r="F18" s="34">
        <v>41898</v>
      </c>
      <c r="G18" s="13">
        <f t="shared" si="1"/>
        <v>11.1111111111111</v>
      </c>
    </row>
    <row r="19" spans="1:7">
      <c r="A19" s="31">
        <v>41869</v>
      </c>
      <c r="B19" s="32" t="s">
        <v>218</v>
      </c>
      <c r="C19" s="32">
        <v>475</v>
      </c>
      <c r="D19" s="32">
        <v>530</v>
      </c>
      <c r="E19" s="33">
        <v>530</v>
      </c>
      <c r="F19" s="34">
        <v>41870</v>
      </c>
      <c r="G19" s="13">
        <f t="shared" si="1"/>
        <v>11.5789473684211</v>
      </c>
    </row>
    <row r="20" spans="1:7">
      <c r="A20" s="31">
        <v>41856</v>
      </c>
      <c r="B20" s="32" t="s">
        <v>219</v>
      </c>
      <c r="C20" s="32">
        <v>440</v>
      </c>
      <c r="D20" s="32">
        <v>475</v>
      </c>
      <c r="E20" s="33">
        <v>475</v>
      </c>
      <c r="F20" s="34">
        <v>41887</v>
      </c>
      <c r="G20" s="13">
        <f t="shared" si="1"/>
        <v>7.95454545454545</v>
      </c>
    </row>
    <row r="21" spans="1:7">
      <c r="A21" s="31">
        <v>41850</v>
      </c>
      <c r="B21" s="32" t="s">
        <v>220</v>
      </c>
      <c r="C21" s="32">
        <v>211</v>
      </c>
      <c r="D21" s="32">
        <v>235</v>
      </c>
      <c r="E21" s="33">
        <v>235</v>
      </c>
      <c r="F21" s="34">
        <v>41890</v>
      </c>
      <c r="G21" s="13">
        <f t="shared" si="1"/>
        <v>11.3744075829384</v>
      </c>
    </row>
    <row r="22" spans="1:7">
      <c r="A22" s="31">
        <v>41835</v>
      </c>
      <c r="B22" s="32" t="s">
        <v>221</v>
      </c>
      <c r="C22" s="32">
        <v>432</v>
      </c>
      <c r="D22" s="32">
        <v>475</v>
      </c>
      <c r="E22" s="33">
        <v>475</v>
      </c>
      <c r="F22" s="34">
        <v>41838</v>
      </c>
      <c r="G22" s="13">
        <f t="shared" si="1"/>
        <v>9.9537037037037</v>
      </c>
    </row>
    <row r="23" spans="1:7">
      <c r="A23" s="36">
        <v>41835</v>
      </c>
      <c r="B23" s="37" t="s">
        <v>222</v>
      </c>
      <c r="C23" s="37">
        <v>309</v>
      </c>
      <c r="D23" s="37">
        <v>345</v>
      </c>
      <c r="E23" s="38">
        <v>295</v>
      </c>
      <c r="F23" s="39">
        <v>41850</v>
      </c>
      <c r="G23" s="17">
        <f t="shared" si="1"/>
        <v>-4.53074433656958</v>
      </c>
    </row>
    <row r="24" spans="1:7">
      <c r="A24" s="31">
        <v>41814</v>
      </c>
      <c r="B24" s="32" t="s">
        <v>223</v>
      </c>
      <c r="C24" s="32">
        <v>432</v>
      </c>
      <c r="D24" s="32">
        <v>475</v>
      </c>
      <c r="E24" s="33">
        <v>497</v>
      </c>
      <c r="F24" s="34">
        <v>41821</v>
      </c>
      <c r="G24" s="13">
        <f t="shared" si="1"/>
        <v>15.0462962962963</v>
      </c>
    </row>
    <row r="25" spans="1:7">
      <c r="A25" s="31">
        <v>41807</v>
      </c>
      <c r="B25" s="32" t="s">
        <v>224</v>
      </c>
      <c r="C25" s="32">
        <v>72.5</v>
      </c>
      <c r="D25" s="32">
        <v>77</v>
      </c>
      <c r="E25" s="33">
        <v>77</v>
      </c>
      <c r="F25" s="34">
        <v>41808</v>
      </c>
      <c r="G25" s="13">
        <f t="shared" si="1"/>
        <v>6.20689655172414</v>
      </c>
    </row>
    <row r="26" spans="1:7">
      <c r="A26" s="31">
        <v>41802</v>
      </c>
      <c r="B26" s="32" t="s">
        <v>225</v>
      </c>
      <c r="C26" s="32">
        <v>490</v>
      </c>
      <c r="D26" s="32">
        <v>540</v>
      </c>
      <c r="E26" s="33">
        <v>540</v>
      </c>
      <c r="F26" s="34">
        <v>41808</v>
      </c>
      <c r="G26" s="13">
        <f t="shared" si="1"/>
        <v>10.2040816326531</v>
      </c>
    </row>
    <row r="27" spans="1:7">
      <c r="A27" s="31">
        <v>41796</v>
      </c>
      <c r="B27" s="32" t="s">
        <v>226</v>
      </c>
      <c r="C27" s="32">
        <v>180</v>
      </c>
      <c r="D27" s="32">
        <v>195</v>
      </c>
      <c r="E27" s="33">
        <v>182</v>
      </c>
      <c r="F27" s="34">
        <v>41791</v>
      </c>
      <c r="G27" s="13">
        <f t="shared" si="1"/>
        <v>1.11111111111111</v>
      </c>
    </row>
    <row r="28" spans="1:7">
      <c r="A28" s="31">
        <v>41789</v>
      </c>
      <c r="B28" s="32" t="s">
        <v>227</v>
      </c>
      <c r="C28" s="32">
        <v>115</v>
      </c>
      <c r="D28" s="32">
        <v>124</v>
      </c>
      <c r="E28" s="33">
        <v>124</v>
      </c>
      <c r="F28" s="34">
        <v>41794</v>
      </c>
      <c r="G28" s="13">
        <f t="shared" si="1"/>
        <v>7.82608695652174</v>
      </c>
    </row>
    <row r="29" spans="1:7">
      <c r="A29" s="31">
        <v>41782</v>
      </c>
      <c r="B29" s="32" t="s">
        <v>228</v>
      </c>
      <c r="C29" s="32">
        <v>131</v>
      </c>
      <c r="D29" s="32">
        <v>155</v>
      </c>
      <c r="E29" s="33">
        <v>155</v>
      </c>
      <c r="F29" s="34">
        <v>41789</v>
      </c>
      <c r="G29" s="13">
        <f t="shared" si="1"/>
        <v>18.3206106870229</v>
      </c>
    </row>
    <row r="30" spans="1:7">
      <c r="A30" s="31">
        <v>41778</v>
      </c>
      <c r="B30" s="32" t="s">
        <v>229</v>
      </c>
      <c r="C30" s="32">
        <v>70</v>
      </c>
      <c r="D30" s="32">
        <v>90</v>
      </c>
      <c r="E30" s="33">
        <v>85</v>
      </c>
      <c r="F30" s="34">
        <v>41801</v>
      </c>
      <c r="G30" s="13">
        <f t="shared" si="1"/>
        <v>21.4285714285714</v>
      </c>
    </row>
    <row r="31" spans="1:7">
      <c r="A31" s="10">
        <v>41773</v>
      </c>
      <c r="B31" s="32" t="s">
        <v>230</v>
      </c>
      <c r="C31" s="32">
        <v>61</v>
      </c>
      <c r="D31" s="32">
        <v>75</v>
      </c>
      <c r="E31" s="33">
        <v>75</v>
      </c>
      <c r="F31" s="34">
        <v>41794</v>
      </c>
      <c r="G31" s="13">
        <f t="shared" si="1"/>
        <v>22.9508196721311</v>
      </c>
    </row>
    <row r="32" spans="1:7">
      <c r="A32" s="10">
        <v>41773</v>
      </c>
      <c r="B32" s="11" t="s">
        <v>231</v>
      </c>
      <c r="C32" s="11">
        <v>305</v>
      </c>
      <c r="D32" s="11">
        <v>345</v>
      </c>
      <c r="E32" s="29">
        <v>345</v>
      </c>
      <c r="F32" s="12">
        <v>41775</v>
      </c>
      <c r="G32" s="13">
        <f t="shared" si="1"/>
        <v>13.1147540983607</v>
      </c>
    </row>
    <row r="33" spans="1:7">
      <c r="A33" s="10">
        <v>41764</v>
      </c>
      <c r="B33" s="11" t="s">
        <v>232</v>
      </c>
      <c r="C33" s="11">
        <v>545</v>
      </c>
      <c r="D33" s="11">
        <v>630</v>
      </c>
      <c r="E33" s="29">
        <v>630</v>
      </c>
      <c r="F33" s="12">
        <v>41766</v>
      </c>
      <c r="G33" s="13">
        <f t="shared" si="1"/>
        <v>15.5963302752294</v>
      </c>
    </row>
    <row r="34" spans="1:7">
      <c r="A34" s="10">
        <v>41757</v>
      </c>
      <c r="B34" s="11" t="s">
        <v>233</v>
      </c>
      <c r="C34" s="11">
        <v>715</v>
      </c>
      <c r="D34" s="11">
        <v>800</v>
      </c>
      <c r="E34" s="29">
        <v>800</v>
      </c>
      <c r="F34" s="12">
        <v>41758</v>
      </c>
      <c r="G34" s="13">
        <f t="shared" si="1"/>
        <v>11.8881118881119</v>
      </c>
    </row>
    <row r="35" spans="1:7">
      <c r="A35" s="10">
        <v>41739</v>
      </c>
      <c r="B35" s="11" t="s">
        <v>84</v>
      </c>
      <c r="C35" s="11">
        <v>1200</v>
      </c>
      <c r="D35" s="11">
        <v>1300</v>
      </c>
      <c r="E35" s="29">
        <v>1300</v>
      </c>
      <c r="F35" s="12">
        <v>41772</v>
      </c>
      <c r="G35" s="13">
        <f t="shared" si="1"/>
        <v>8.33333333333333</v>
      </c>
    </row>
    <row r="36" spans="1:7">
      <c r="A36" s="10">
        <v>41733</v>
      </c>
      <c r="B36" s="11" t="s">
        <v>234</v>
      </c>
      <c r="C36" s="11">
        <v>58</v>
      </c>
      <c r="D36" s="11">
        <v>70</v>
      </c>
      <c r="E36" s="29">
        <v>70</v>
      </c>
      <c r="F36" s="12">
        <v>41778</v>
      </c>
      <c r="G36" s="13">
        <f t="shared" si="1"/>
        <v>20.6896551724138</v>
      </c>
    </row>
    <row r="37" spans="1:7">
      <c r="A37" s="10">
        <v>41732</v>
      </c>
      <c r="B37" s="11" t="s">
        <v>235</v>
      </c>
      <c r="C37" s="11">
        <v>65</v>
      </c>
      <c r="D37" s="11">
        <v>75</v>
      </c>
      <c r="E37" s="29">
        <v>75</v>
      </c>
      <c r="F37" s="12">
        <v>41773</v>
      </c>
      <c r="G37" s="13">
        <f t="shared" si="1"/>
        <v>15.3846153846154</v>
      </c>
    </row>
    <row r="38" spans="1:7">
      <c r="A38" s="10">
        <v>41726</v>
      </c>
      <c r="B38" s="11" t="s">
        <v>236</v>
      </c>
      <c r="C38" s="11">
        <v>585</v>
      </c>
      <c r="D38" s="11">
        <v>605</v>
      </c>
      <c r="E38" s="29">
        <v>605</v>
      </c>
      <c r="F38" s="12">
        <v>41730</v>
      </c>
      <c r="G38" s="13">
        <f t="shared" si="1"/>
        <v>3.41880341880342</v>
      </c>
    </row>
    <row r="39" spans="1:7">
      <c r="A39" s="10">
        <v>41709</v>
      </c>
      <c r="B39" s="11" t="s">
        <v>237</v>
      </c>
      <c r="C39" s="11">
        <v>630</v>
      </c>
      <c r="D39" s="11">
        <v>700</v>
      </c>
      <c r="E39" s="29">
        <v>700</v>
      </c>
      <c r="F39" s="12">
        <v>41725</v>
      </c>
      <c r="G39" s="13">
        <f t="shared" si="1"/>
        <v>11.1111111111111</v>
      </c>
    </row>
    <row r="40" spans="1:7">
      <c r="A40" s="10">
        <v>41708</v>
      </c>
      <c r="B40" s="11" t="s">
        <v>238</v>
      </c>
      <c r="C40" s="11">
        <v>235</v>
      </c>
      <c r="D40" s="11">
        <v>260</v>
      </c>
      <c r="E40" s="29">
        <v>260</v>
      </c>
      <c r="F40" s="12">
        <v>41726</v>
      </c>
      <c r="G40" s="13">
        <f t="shared" si="1"/>
        <v>10.6382978723404</v>
      </c>
    </row>
    <row r="41" spans="1:7">
      <c r="A41" s="10">
        <v>41701</v>
      </c>
      <c r="B41" s="11" t="s">
        <v>239</v>
      </c>
      <c r="C41" s="11">
        <v>795</v>
      </c>
      <c r="D41" s="11">
        <v>850</v>
      </c>
      <c r="E41" s="29">
        <v>850</v>
      </c>
      <c r="F41" s="12">
        <v>41705</v>
      </c>
      <c r="G41" s="13">
        <f t="shared" si="1"/>
        <v>6.91823899371069</v>
      </c>
    </row>
    <row r="42" spans="1:7">
      <c r="A42" s="10">
        <v>41674</v>
      </c>
      <c r="B42" s="11" t="s">
        <v>240</v>
      </c>
      <c r="C42" s="11">
        <v>860</v>
      </c>
      <c r="D42" s="11">
        <v>920</v>
      </c>
      <c r="E42" s="29">
        <v>920</v>
      </c>
      <c r="F42" s="12">
        <v>41687</v>
      </c>
      <c r="G42" s="13">
        <f t="shared" ref="G42" si="2">((E42-C42)/C42)*100</f>
        <v>6.97674418604651</v>
      </c>
    </row>
    <row r="43" ht="15.75" spans="1:7">
      <c r="A43" s="22"/>
      <c r="E43" s="23"/>
      <c r="G43" s="24"/>
    </row>
    <row r="44" ht="15.75" spans="1:7">
      <c r="A44" s="22"/>
      <c r="B44" s="25" t="s">
        <v>24</v>
      </c>
      <c r="C44" s="26">
        <v>3.6987</v>
      </c>
      <c r="D44" s="5"/>
      <c r="E44" s="5"/>
      <c r="F44" s="25" t="s">
        <v>25</v>
      </c>
      <c r="G44" s="27">
        <f>37/38</f>
        <v>0.973684210526316</v>
      </c>
    </row>
    <row r="45" spans="1:7">
      <c r="A45" s="22"/>
      <c r="E45" s="23"/>
      <c r="G45" s="24"/>
    </row>
    <row r="46" spans="1:7">
      <c r="A46" s="28" t="s">
        <v>26</v>
      </c>
      <c r="B46" s="28"/>
      <c r="C46" s="28"/>
      <c r="D46" s="28"/>
      <c r="E46" s="28"/>
      <c r="F46" s="28"/>
      <c r="G46" s="28"/>
    </row>
  </sheetData>
  <mergeCells count="2">
    <mergeCell ref="A1:G1"/>
    <mergeCell ref="A46:G46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opLeftCell="A19" workbookViewId="0">
      <selection activeCell="H38" sqref="H38"/>
    </sheetView>
  </sheetViews>
  <sheetFormatPr defaultColWidth="11.8571428571429" defaultRowHeight="15" outlineLevelCol="6"/>
  <cols>
    <col min="2" max="2" width="21.4285714285714" customWidth="1"/>
    <col min="5" max="5" width="17.7142857142857" customWidth="1"/>
    <col min="6" max="6" width="15.7142857142857" customWidth="1"/>
  </cols>
  <sheetData>
    <row r="1" ht="18.75" spans="1:7">
      <c r="A1" s="1" t="s">
        <v>241</v>
      </c>
      <c r="B1" s="2"/>
      <c r="C1" s="2"/>
      <c r="D1" s="2"/>
      <c r="E1" s="2"/>
      <c r="F1" s="2"/>
      <c r="G1" s="3"/>
    </row>
    <row r="2" spans="1:7">
      <c r="A2" s="4"/>
      <c r="B2" s="5"/>
      <c r="C2" s="5"/>
      <c r="D2" s="5"/>
      <c r="E2" s="5"/>
      <c r="F2" s="5"/>
      <c r="G2" s="5"/>
    </row>
    <row r="3" ht="15.75" spans="1:7">
      <c r="A3" s="4"/>
      <c r="B3" s="5"/>
      <c r="C3" s="5"/>
      <c r="D3" s="5"/>
      <c r="E3" s="5"/>
      <c r="F3" s="5"/>
      <c r="G3" s="5"/>
    </row>
    <row r="4" ht="30" spans="1:7">
      <c r="A4" s="6" t="s">
        <v>7</v>
      </c>
      <c r="B4" s="7" t="s">
        <v>8</v>
      </c>
      <c r="C4" s="7" t="s">
        <v>9</v>
      </c>
      <c r="D4" s="7" t="s">
        <v>10</v>
      </c>
      <c r="E4" s="8" t="s">
        <v>11</v>
      </c>
      <c r="F4" s="7" t="s">
        <v>12</v>
      </c>
      <c r="G4" s="9" t="s">
        <v>13</v>
      </c>
    </row>
    <row r="5" spans="1:7">
      <c r="A5" s="10">
        <v>41631</v>
      </c>
      <c r="B5" s="11" t="s">
        <v>242</v>
      </c>
      <c r="C5" s="11">
        <v>1950</v>
      </c>
      <c r="D5" s="11">
        <v>2050</v>
      </c>
      <c r="E5" s="29">
        <v>2010</v>
      </c>
      <c r="F5" s="12">
        <v>41634</v>
      </c>
      <c r="G5" s="13">
        <f t="shared" ref="G5:G39" si="0">((E5-C5)/C5)*100</f>
        <v>3.07692307692308</v>
      </c>
    </row>
    <row r="6" spans="1:7">
      <c r="A6" s="10">
        <v>41631</v>
      </c>
      <c r="B6" s="11" t="s">
        <v>243</v>
      </c>
      <c r="C6" s="11">
        <v>970</v>
      </c>
      <c r="D6" s="11">
        <v>1040</v>
      </c>
      <c r="E6" s="29">
        <v>1040</v>
      </c>
      <c r="F6" s="12">
        <v>41645</v>
      </c>
      <c r="G6" s="13">
        <f t="shared" si="0"/>
        <v>7.21649484536082</v>
      </c>
    </row>
    <row r="7" spans="1:7">
      <c r="A7" s="14">
        <v>41616</v>
      </c>
      <c r="B7" s="15" t="s">
        <v>197</v>
      </c>
      <c r="C7" s="15">
        <v>270</v>
      </c>
      <c r="D7" s="15">
        <v>350</v>
      </c>
      <c r="E7" s="30">
        <v>245</v>
      </c>
      <c r="F7" s="16">
        <v>41708</v>
      </c>
      <c r="G7" s="17">
        <f t="shared" si="0"/>
        <v>-9.25925925925926</v>
      </c>
    </row>
    <row r="8" spans="1:7">
      <c r="A8" s="10">
        <v>41590</v>
      </c>
      <c r="B8" s="11" t="s">
        <v>244</v>
      </c>
      <c r="C8" s="11">
        <v>800</v>
      </c>
      <c r="D8" s="11">
        <v>850</v>
      </c>
      <c r="E8" s="29">
        <v>840</v>
      </c>
      <c r="F8" s="12">
        <v>41617</v>
      </c>
      <c r="G8" s="13">
        <f t="shared" si="0"/>
        <v>5</v>
      </c>
    </row>
    <row r="9" spans="1:7">
      <c r="A9" s="10">
        <v>41574</v>
      </c>
      <c r="B9" s="11" t="s">
        <v>134</v>
      </c>
      <c r="C9" s="11">
        <v>590</v>
      </c>
      <c r="D9" s="11">
        <v>650</v>
      </c>
      <c r="E9" s="29">
        <v>615</v>
      </c>
      <c r="F9" s="12">
        <v>41649</v>
      </c>
      <c r="G9" s="13">
        <f t="shared" si="0"/>
        <v>4.23728813559322</v>
      </c>
    </row>
    <row r="10" spans="1:7">
      <c r="A10" s="10">
        <v>41557</v>
      </c>
      <c r="B10" s="11" t="s">
        <v>245</v>
      </c>
      <c r="C10" s="11">
        <v>472</v>
      </c>
      <c r="D10" s="11">
        <v>520</v>
      </c>
      <c r="E10" s="29">
        <v>520</v>
      </c>
      <c r="F10" s="12">
        <v>41568</v>
      </c>
      <c r="G10" s="13">
        <f t="shared" si="0"/>
        <v>10.1694915254237</v>
      </c>
    </row>
    <row r="11" spans="1:7">
      <c r="A11" s="10">
        <v>41537</v>
      </c>
      <c r="B11" s="11" t="s">
        <v>246</v>
      </c>
      <c r="C11" s="11">
        <v>1270</v>
      </c>
      <c r="D11" s="11">
        <v>1340</v>
      </c>
      <c r="E11" s="29">
        <v>1312</v>
      </c>
      <c r="F11" s="12">
        <v>41540</v>
      </c>
      <c r="G11" s="13">
        <f t="shared" si="0"/>
        <v>3.30708661417323</v>
      </c>
    </row>
    <row r="12" spans="1:7">
      <c r="A12" s="10">
        <v>41528</v>
      </c>
      <c r="B12" s="11" t="s">
        <v>247</v>
      </c>
      <c r="C12" s="11">
        <v>1190</v>
      </c>
      <c r="D12" s="11">
        <v>1250</v>
      </c>
      <c r="E12" s="29">
        <v>1249</v>
      </c>
      <c r="F12" s="12">
        <v>41536</v>
      </c>
      <c r="G12" s="13">
        <f t="shared" si="0"/>
        <v>4.95798319327731</v>
      </c>
    </row>
    <row r="13" spans="1:7">
      <c r="A13" s="10">
        <v>41511</v>
      </c>
      <c r="B13" s="11" t="s">
        <v>248</v>
      </c>
      <c r="C13" s="11">
        <v>738.75</v>
      </c>
      <c r="D13" s="11">
        <v>1000</v>
      </c>
      <c r="E13" s="29">
        <v>980</v>
      </c>
      <c r="F13" s="12">
        <v>41583</v>
      </c>
      <c r="G13" s="13">
        <f t="shared" si="0"/>
        <v>32.6565143824027</v>
      </c>
    </row>
    <row r="14" spans="1:7">
      <c r="A14" s="10">
        <v>41499</v>
      </c>
      <c r="B14" s="11" t="s">
        <v>249</v>
      </c>
      <c r="C14" s="11">
        <v>465</v>
      </c>
      <c r="D14" s="11">
        <v>490</v>
      </c>
      <c r="E14" s="29">
        <v>490</v>
      </c>
      <c r="F14" s="12">
        <v>41520</v>
      </c>
      <c r="G14" s="13">
        <f t="shared" si="0"/>
        <v>5.37634408602151</v>
      </c>
    </row>
    <row r="15" spans="1:7">
      <c r="A15" s="10">
        <v>41483</v>
      </c>
      <c r="B15" s="11" t="s">
        <v>250</v>
      </c>
      <c r="C15" s="11">
        <v>321.55</v>
      </c>
      <c r="D15" s="11">
        <v>350</v>
      </c>
      <c r="E15" s="29">
        <v>350</v>
      </c>
      <c r="F15" s="12">
        <v>41500</v>
      </c>
      <c r="G15" s="13">
        <f t="shared" si="0"/>
        <v>8.84776862074327</v>
      </c>
    </row>
    <row r="16" spans="1:7">
      <c r="A16" s="10">
        <v>41483</v>
      </c>
      <c r="B16" s="11" t="s">
        <v>100</v>
      </c>
      <c r="C16" s="11">
        <v>395.35</v>
      </c>
      <c r="D16" s="11">
        <v>430</v>
      </c>
      <c r="E16" s="29">
        <v>430</v>
      </c>
      <c r="F16" s="12">
        <v>41484</v>
      </c>
      <c r="G16" s="13">
        <f t="shared" si="0"/>
        <v>8.76438598710003</v>
      </c>
    </row>
    <row r="17" spans="1:7">
      <c r="A17" s="10">
        <v>41483</v>
      </c>
      <c r="B17" s="11" t="s">
        <v>251</v>
      </c>
      <c r="C17" s="11">
        <v>337.35</v>
      </c>
      <c r="D17" s="11">
        <v>352</v>
      </c>
      <c r="E17" s="29">
        <v>352</v>
      </c>
      <c r="F17" s="12">
        <v>41487</v>
      </c>
      <c r="G17" s="13">
        <f t="shared" si="0"/>
        <v>4.34267081665925</v>
      </c>
    </row>
    <row r="18" spans="1:7">
      <c r="A18" s="10">
        <v>41436</v>
      </c>
      <c r="B18" s="11" t="s">
        <v>244</v>
      </c>
      <c r="C18" s="11">
        <v>840</v>
      </c>
      <c r="D18" s="11">
        <v>880</v>
      </c>
      <c r="E18" s="29">
        <v>880</v>
      </c>
      <c r="F18" s="12">
        <v>41453</v>
      </c>
      <c r="G18" s="13">
        <f t="shared" si="0"/>
        <v>4.76190476190476</v>
      </c>
    </row>
    <row r="19" spans="1:7">
      <c r="A19" s="10">
        <v>41400</v>
      </c>
      <c r="B19" s="11" t="s">
        <v>252</v>
      </c>
      <c r="C19" s="11">
        <v>316</v>
      </c>
      <c r="D19" s="11">
        <v>325</v>
      </c>
      <c r="E19" s="29">
        <v>325</v>
      </c>
      <c r="F19" s="12">
        <v>41401</v>
      </c>
      <c r="G19" s="13">
        <f t="shared" si="0"/>
        <v>2.84810126582278</v>
      </c>
    </row>
    <row r="20" spans="1:7">
      <c r="A20" s="10">
        <v>41385</v>
      </c>
      <c r="B20" s="11" t="s">
        <v>253</v>
      </c>
      <c r="C20" s="11">
        <v>282.5</v>
      </c>
      <c r="D20" s="11">
        <v>320</v>
      </c>
      <c r="E20" s="29">
        <v>319</v>
      </c>
      <c r="F20" s="12">
        <v>41424</v>
      </c>
      <c r="G20" s="13">
        <f t="shared" si="0"/>
        <v>12.9203539823009</v>
      </c>
    </row>
    <row r="21" spans="1:7">
      <c r="A21" s="10">
        <v>41364</v>
      </c>
      <c r="B21" s="11" t="s">
        <v>254</v>
      </c>
      <c r="C21" s="11">
        <v>49.5</v>
      </c>
      <c r="D21" s="11">
        <v>55</v>
      </c>
      <c r="E21" s="29">
        <v>55</v>
      </c>
      <c r="F21" s="12">
        <v>41389</v>
      </c>
      <c r="G21" s="13">
        <f t="shared" si="0"/>
        <v>11.1111111111111</v>
      </c>
    </row>
    <row r="22" spans="1:7">
      <c r="A22" s="10">
        <v>41343</v>
      </c>
      <c r="B22" s="11" t="s">
        <v>255</v>
      </c>
      <c r="C22" s="11">
        <v>305.8</v>
      </c>
      <c r="D22" s="11">
        <v>340</v>
      </c>
      <c r="E22" s="29">
        <v>338</v>
      </c>
      <c r="F22" s="12">
        <v>41522</v>
      </c>
      <c r="G22" s="13">
        <f t="shared" si="0"/>
        <v>10.5297580117724</v>
      </c>
    </row>
    <row r="23" spans="1:7">
      <c r="A23" s="10">
        <v>41343</v>
      </c>
      <c r="B23" s="11" t="s">
        <v>100</v>
      </c>
      <c r="C23" s="11">
        <v>554.1</v>
      </c>
      <c r="D23" s="11">
        <v>650</v>
      </c>
      <c r="E23" s="29">
        <v>650</v>
      </c>
      <c r="F23" s="12">
        <v>41389</v>
      </c>
      <c r="G23" s="13">
        <f t="shared" si="0"/>
        <v>17.3073452445407</v>
      </c>
    </row>
    <row r="24" spans="1:7">
      <c r="A24" s="10">
        <v>41343</v>
      </c>
      <c r="B24" s="11" t="s">
        <v>256</v>
      </c>
      <c r="C24" s="11">
        <v>134.15</v>
      </c>
      <c r="D24" s="11">
        <v>155</v>
      </c>
      <c r="E24" s="29">
        <v>155</v>
      </c>
      <c r="F24" s="12">
        <v>41472</v>
      </c>
      <c r="G24" s="13">
        <f t="shared" si="0"/>
        <v>15.5423033917257</v>
      </c>
    </row>
    <row r="25" spans="1:7">
      <c r="A25" s="10">
        <v>41336</v>
      </c>
      <c r="B25" s="11" t="s">
        <v>257</v>
      </c>
      <c r="C25" s="11">
        <v>90</v>
      </c>
      <c r="D25" s="11">
        <v>96</v>
      </c>
      <c r="E25" s="29">
        <v>96</v>
      </c>
      <c r="F25" s="12">
        <v>41341</v>
      </c>
      <c r="G25" s="13">
        <f t="shared" si="0"/>
        <v>6.66666666666667</v>
      </c>
    </row>
    <row r="26" spans="1:7">
      <c r="A26" s="10">
        <v>41329</v>
      </c>
      <c r="B26" s="11" t="s">
        <v>258</v>
      </c>
      <c r="C26" s="11">
        <v>281</v>
      </c>
      <c r="D26" s="11">
        <v>288</v>
      </c>
      <c r="E26" s="29">
        <v>288</v>
      </c>
      <c r="F26" s="12">
        <v>41344</v>
      </c>
      <c r="G26" s="13">
        <f t="shared" si="0"/>
        <v>2.49110320284697</v>
      </c>
    </row>
    <row r="27" spans="1:7">
      <c r="A27" s="10">
        <v>41329</v>
      </c>
      <c r="B27" s="11" t="s">
        <v>259</v>
      </c>
      <c r="C27" s="11">
        <v>309.8</v>
      </c>
      <c r="D27" s="11">
        <v>330</v>
      </c>
      <c r="E27" s="29">
        <v>330</v>
      </c>
      <c r="F27" s="12">
        <v>41331</v>
      </c>
      <c r="G27" s="13">
        <f t="shared" si="0"/>
        <v>6.5203357004519</v>
      </c>
    </row>
    <row r="28" spans="1:7">
      <c r="A28" s="10">
        <v>41322</v>
      </c>
      <c r="B28" s="11" t="s">
        <v>260</v>
      </c>
      <c r="C28" s="11">
        <v>96.7</v>
      </c>
      <c r="D28" s="11">
        <v>100</v>
      </c>
      <c r="E28" s="29">
        <v>100</v>
      </c>
      <c r="F28" s="12">
        <v>41344</v>
      </c>
      <c r="G28" s="13">
        <f t="shared" si="0"/>
        <v>3.41261633919338</v>
      </c>
    </row>
    <row r="29" spans="1:7">
      <c r="A29" s="14">
        <v>41322</v>
      </c>
      <c r="B29" s="15" t="s">
        <v>261</v>
      </c>
      <c r="C29" s="15">
        <v>150.15</v>
      </c>
      <c r="D29" s="15">
        <v>185</v>
      </c>
      <c r="E29" s="30">
        <v>142.5</v>
      </c>
      <c r="F29" s="16">
        <v>41330</v>
      </c>
      <c r="G29" s="17">
        <f t="shared" si="0"/>
        <v>-5.0949050949051</v>
      </c>
    </row>
    <row r="30" spans="1:7">
      <c r="A30" s="10">
        <v>41322</v>
      </c>
      <c r="B30" s="11" t="s">
        <v>262</v>
      </c>
      <c r="C30" s="11">
        <v>150</v>
      </c>
      <c r="D30" s="11">
        <v>157</v>
      </c>
      <c r="E30" s="29">
        <v>157</v>
      </c>
      <c r="F30" s="12">
        <v>41390</v>
      </c>
      <c r="G30" s="13">
        <f t="shared" si="0"/>
        <v>4.66666666666667</v>
      </c>
    </row>
    <row r="31" spans="1:7">
      <c r="A31" s="14">
        <v>41318</v>
      </c>
      <c r="B31" s="15" t="s">
        <v>263</v>
      </c>
      <c r="C31" s="15">
        <v>37</v>
      </c>
      <c r="D31" s="15">
        <v>40</v>
      </c>
      <c r="E31" s="30">
        <v>30</v>
      </c>
      <c r="F31" s="16">
        <v>41348</v>
      </c>
      <c r="G31" s="17">
        <f t="shared" si="0"/>
        <v>-18.9189189189189</v>
      </c>
    </row>
    <row r="32" spans="1:7">
      <c r="A32" s="10">
        <v>41301</v>
      </c>
      <c r="B32" s="11" t="s">
        <v>264</v>
      </c>
      <c r="C32" s="11">
        <v>80.8</v>
      </c>
      <c r="D32" s="11">
        <v>120</v>
      </c>
      <c r="E32" s="29">
        <v>120</v>
      </c>
      <c r="F32" s="12">
        <v>41498</v>
      </c>
      <c r="G32" s="13">
        <f t="shared" si="0"/>
        <v>48.5148514851485</v>
      </c>
    </row>
    <row r="33" spans="1:7">
      <c r="A33" s="10">
        <v>41301</v>
      </c>
      <c r="B33" s="11" t="s">
        <v>265</v>
      </c>
      <c r="C33" s="11">
        <v>21.1</v>
      </c>
      <c r="D33" s="11">
        <v>26</v>
      </c>
      <c r="E33" s="29">
        <v>26</v>
      </c>
      <c r="F33" s="12">
        <v>41311</v>
      </c>
      <c r="G33" s="13">
        <f t="shared" si="0"/>
        <v>23.2227488151659</v>
      </c>
    </row>
    <row r="34" spans="1:7">
      <c r="A34" s="14">
        <v>41294</v>
      </c>
      <c r="B34" s="15" t="s">
        <v>266</v>
      </c>
      <c r="C34" s="15">
        <v>77.95</v>
      </c>
      <c r="D34" s="15">
        <v>85</v>
      </c>
      <c r="E34" s="30">
        <v>72</v>
      </c>
      <c r="F34" s="16">
        <v>41296</v>
      </c>
      <c r="G34" s="17">
        <f t="shared" si="0"/>
        <v>-7.63309813983323</v>
      </c>
    </row>
    <row r="35" spans="1:7">
      <c r="A35" s="10">
        <v>41294</v>
      </c>
      <c r="B35" s="11" t="s">
        <v>267</v>
      </c>
      <c r="C35" s="11">
        <v>898.95</v>
      </c>
      <c r="D35" s="11">
        <v>950</v>
      </c>
      <c r="E35" s="29">
        <v>950</v>
      </c>
      <c r="F35" s="12">
        <v>41295</v>
      </c>
      <c r="G35" s="13">
        <f t="shared" si="0"/>
        <v>5.6788475443573</v>
      </c>
    </row>
    <row r="36" spans="1:7">
      <c r="A36" s="14">
        <v>41294</v>
      </c>
      <c r="B36" s="15" t="s">
        <v>262</v>
      </c>
      <c r="C36" s="15">
        <v>164.15</v>
      </c>
      <c r="D36" s="15">
        <v>188</v>
      </c>
      <c r="E36" s="30">
        <v>155</v>
      </c>
      <c r="F36" s="16">
        <v>41294</v>
      </c>
      <c r="G36" s="17">
        <f t="shared" si="0"/>
        <v>-5.57416996649406</v>
      </c>
    </row>
    <row r="37" spans="1:7">
      <c r="A37" s="10">
        <v>41280</v>
      </c>
      <c r="B37" s="11" t="s">
        <v>125</v>
      </c>
      <c r="C37" s="11">
        <v>285.75</v>
      </c>
      <c r="D37" s="11">
        <v>350</v>
      </c>
      <c r="E37" s="29">
        <v>350</v>
      </c>
      <c r="F37" s="12">
        <v>41292</v>
      </c>
      <c r="G37" s="13">
        <f t="shared" si="0"/>
        <v>22.4846894138233</v>
      </c>
    </row>
    <row r="38" spans="1:7">
      <c r="A38" s="10">
        <v>41280</v>
      </c>
      <c r="B38" s="11" t="s">
        <v>264</v>
      </c>
      <c r="C38" s="11">
        <v>90</v>
      </c>
      <c r="D38" s="11">
        <v>96</v>
      </c>
      <c r="E38" s="29">
        <v>96</v>
      </c>
      <c r="F38" s="12">
        <v>41375</v>
      </c>
      <c r="G38" s="13">
        <f t="shared" si="0"/>
        <v>6.66666666666667</v>
      </c>
    </row>
    <row r="39" spans="1:7">
      <c r="A39" s="10">
        <v>41280</v>
      </c>
      <c r="B39" s="11" t="s">
        <v>268</v>
      </c>
      <c r="C39" s="11">
        <v>337.5</v>
      </c>
      <c r="D39" s="11">
        <v>354</v>
      </c>
      <c r="E39" s="29">
        <v>349</v>
      </c>
      <c r="F39" s="12">
        <v>41296</v>
      </c>
      <c r="G39" s="13">
        <f t="shared" si="0"/>
        <v>3.40740740740741</v>
      </c>
    </row>
    <row r="40" ht="15.75" spans="1:7">
      <c r="A40" s="22"/>
      <c r="E40" s="23"/>
      <c r="G40" s="24"/>
    </row>
    <row r="41" ht="15.75" spans="1:7">
      <c r="A41" s="22"/>
      <c r="B41" s="25" t="s">
        <v>24</v>
      </c>
      <c r="C41" s="26">
        <v>2.6023</v>
      </c>
      <c r="D41" s="5"/>
      <c r="E41" s="5"/>
      <c r="F41" s="25" t="s">
        <v>25</v>
      </c>
      <c r="G41" s="27">
        <f>30/35</f>
        <v>0.857142857142857</v>
      </c>
    </row>
    <row r="42" spans="1:7">
      <c r="A42" s="22"/>
      <c r="E42" s="23"/>
      <c r="G42" s="24"/>
    </row>
    <row r="43" spans="1:7">
      <c r="A43" s="28" t="s">
        <v>26</v>
      </c>
      <c r="B43" s="28"/>
      <c r="C43" s="28"/>
      <c r="D43" s="28"/>
      <c r="E43" s="28"/>
      <c r="F43" s="28"/>
      <c r="G43" s="28"/>
    </row>
  </sheetData>
  <mergeCells count="2">
    <mergeCell ref="A1:G1"/>
    <mergeCell ref="A43:G43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P&amp;L STATUS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Capiflex</dc:creator>
  <cp:lastModifiedBy>ADMIN</cp:lastModifiedBy>
  <dcterms:created xsi:type="dcterms:W3CDTF">2013-11-02T10:22:00Z</dcterms:created>
  <cp:lastPrinted>2014-05-19T16:52:00Z</cp:lastPrinted>
  <dcterms:modified xsi:type="dcterms:W3CDTF">2020-02-14T10:26:14Z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1033-11.2.0.9144</vt:lpwstr>
  </property>
</Properties>
</file>